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20" yWindow="800" windowWidth="54280" windowHeight="21500" tabRatio="500" activeTab="1"/>
  </bookViews>
  <sheets>
    <sheet name="Data" sheetId="11" r:id="rId1"/>
    <sheet name="Implied Stock Prices &amp; Net SVC" sheetId="4" r:id="rId2"/>
    <sheet name="Mgmt Proposal Scenario details" sheetId="12" r:id="rId3"/>
    <sheet name="ROIC" sheetId="1" r:id="rId4"/>
    <sheet name="NOPAT Margin" sheetId="8" r:id="rId5"/>
    <sheet name="Capital Turnover" sheetId="9" r:id="rId6"/>
    <sheet name="Revenue Growth" sheetId="10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4" l="1"/>
  <c r="W41" i="12"/>
  <c r="AC9" i="12"/>
  <c r="X41" i="12"/>
  <c r="AD9" i="12"/>
  <c r="V41" i="12"/>
  <c r="Y41" i="12"/>
  <c r="AE9" i="12"/>
  <c r="AB9" i="12"/>
  <c r="V5" i="12"/>
  <c r="W5" i="12"/>
  <c r="W6" i="12"/>
  <c r="V7" i="12"/>
  <c r="W7" i="12"/>
  <c r="W10" i="12"/>
  <c r="V16" i="12"/>
  <c r="T10" i="12"/>
  <c r="V10" i="12"/>
  <c r="W16" i="12"/>
  <c r="V18" i="12"/>
  <c r="W18" i="12"/>
  <c r="W19" i="12"/>
  <c r="V20" i="12"/>
  <c r="W20" i="12"/>
  <c r="W21" i="12"/>
  <c r="W23" i="12"/>
  <c r="W25" i="12"/>
  <c r="W26" i="12"/>
  <c r="W28" i="12"/>
  <c r="V29" i="12"/>
  <c r="W29" i="12"/>
  <c r="V30" i="12"/>
  <c r="W30" i="12"/>
  <c r="W32" i="12"/>
  <c r="W35" i="12"/>
  <c r="W36" i="12"/>
  <c r="AC8" i="12"/>
  <c r="X5" i="12"/>
  <c r="X6" i="12"/>
  <c r="X7" i="12"/>
  <c r="X10" i="12"/>
  <c r="X16" i="12"/>
  <c r="X18" i="12"/>
  <c r="X20" i="12"/>
  <c r="X21" i="12"/>
  <c r="V23" i="12"/>
  <c r="X23" i="12"/>
  <c r="X25" i="12"/>
  <c r="X26" i="12"/>
  <c r="X28" i="12"/>
  <c r="X29" i="12"/>
  <c r="X30" i="12"/>
  <c r="X32" i="12"/>
  <c r="X35" i="12"/>
  <c r="X36" i="12"/>
  <c r="AD8" i="12"/>
  <c r="Y5" i="12"/>
  <c r="Y6" i="12"/>
  <c r="Y7" i="12"/>
  <c r="Y10" i="12"/>
  <c r="Y16" i="12"/>
  <c r="V17" i="12"/>
  <c r="Y17" i="12"/>
  <c r="Y18" i="12"/>
  <c r="V19" i="12"/>
  <c r="Y19" i="12"/>
  <c r="Y20" i="12"/>
  <c r="Y21" i="12"/>
  <c r="Y23" i="12"/>
  <c r="Y25" i="12"/>
  <c r="Y26" i="12"/>
  <c r="Y28" i="12"/>
  <c r="Y29" i="12"/>
  <c r="Y30" i="12"/>
  <c r="Y32" i="12"/>
  <c r="X34" i="12"/>
  <c r="Y35" i="12"/>
  <c r="Y36" i="12"/>
  <c r="AE8" i="12"/>
  <c r="V36" i="12"/>
  <c r="AB8" i="12"/>
  <c r="W39" i="12"/>
  <c r="W38" i="12"/>
  <c r="W43" i="12"/>
  <c r="AC10" i="12"/>
  <c r="AC22" i="12"/>
  <c r="AC23" i="12"/>
  <c r="AC24" i="12"/>
  <c r="F24" i="4" a="1"/>
  <c r="F24" i="4"/>
  <c r="I24" i="4"/>
  <c r="AC25" i="12"/>
  <c r="F26" i="4" a="1"/>
  <c r="F26" i="4"/>
  <c r="I26" i="4"/>
  <c r="AC27" i="12"/>
  <c r="F27" i="4" a="1"/>
  <c r="F27" i="4"/>
  <c r="I27" i="4"/>
  <c r="AC28" i="12"/>
  <c r="F28" i="4" a="1"/>
  <c r="F28" i="4"/>
  <c r="I28" i="4"/>
  <c r="AC29" i="12"/>
  <c r="F29" i="4" a="1"/>
  <c r="F29" i="4"/>
  <c r="I29" i="4"/>
  <c r="AC30" i="12"/>
  <c r="F30" i="4" a="1"/>
  <c r="F30" i="4"/>
  <c r="I30" i="4"/>
  <c r="AC31" i="12"/>
  <c r="F31" i="4" a="1"/>
  <c r="F31" i="4"/>
  <c r="I31" i="4"/>
  <c r="AC32" i="12"/>
  <c r="F32" i="4" a="1"/>
  <c r="F32" i="4"/>
  <c r="I32" i="4"/>
  <c r="AC33" i="12"/>
  <c r="F33" i="4" a="1"/>
  <c r="F33" i="4"/>
  <c r="I33" i="4"/>
  <c r="AC34" i="12"/>
  <c r="AC35" i="12"/>
  <c r="F40" i="4" a="1"/>
  <c r="F40" i="4"/>
  <c r="AB40" i="12"/>
  <c r="AC40" i="12"/>
  <c r="AC41" i="12"/>
  <c r="AC12" i="12"/>
  <c r="AC13" i="12"/>
  <c r="AB23" i="12"/>
  <c r="T43" i="12"/>
  <c r="V43" i="12"/>
  <c r="AB10" i="12"/>
  <c r="AB22" i="12"/>
  <c r="AB24" i="12"/>
  <c r="H24" i="4"/>
  <c r="AB25" i="12"/>
  <c r="F25" i="4" a="1"/>
  <c r="F25" i="4"/>
  <c r="H25" i="4"/>
  <c r="AB26" i="12"/>
  <c r="H26" i="4"/>
  <c r="AB27" i="12"/>
  <c r="H27" i="4"/>
  <c r="AB28" i="12"/>
  <c r="H28" i="4"/>
  <c r="AB29" i="12"/>
  <c r="H29" i="4"/>
  <c r="AB30" i="12"/>
  <c r="H30" i="4"/>
  <c r="AB31" i="12"/>
  <c r="H31" i="4"/>
  <c r="AB32" i="12"/>
  <c r="H32" i="4"/>
  <c r="AB33" i="12"/>
  <c r="H33" i="4"/>
  <c r="AB34" i="12"/>
  <c r="AB35" i="12"/>
  <c r="AB41" i="12"/>
  <c r="AB12" i="12"/>
  <c r="AB13" i="12"/>
  <c r="AE23" i="12"/>
  <c r="Y39" i="12"/>
  <c r="Y38" i="12"/>
  <c r="Y43" i="12"/>
  <c r="AE10" i="12"/>
  <c r="AE22" i="12"/>
  <c r="AE24" i="12"/>
  <c r="J24" i="4"/>
  <c r="AD25" i="12"/>
  <c r="AE25" i="12"/>
  <c r="J26" i="4"/>
  <c r="AD27" i="12"/>
  <c r="AE27" i="12"/>
  <c r="J27" i="4"/>
  <c r="AD28" i="12"/>
  <c r="AE28" i="12"/>
  <c r="J28" i="4"/>
  <c r="AD29" i="12"/>
  <c r="AE29" i="12"/>
  <c r="AE30" i="12"/>
  <c r="J30" i="4"/>
  <c r="AD31" i="12"/>
  <c r="AE31" i="12"/>
  <c r="J31" i="4"/>
  <c r="AD32" i="12"/>
  <c r="AE32" i="12"/>
  <c r="J32" i="4"/>
  <c r="AD33" i="12"/>
  <c r="AE33" i="12"/>
  <c r="J33" i="4"/>
  <c r="AD34" i="12"/>
  <c r="AE34" i="12"/>
  <c r="AE35" i="12"/>
  <c r="AD40" i="12"/>
  <c r="AE40" i="12"/>
  <c r="AE41" i="12"/>
  <c r="AE12" i="12"/>
  <c r="AE13" i="12"/>
  <c r="AE14" i="12"/>
  <c r="AE15" i="12"/>
  <c r="X39" i="12"/>
  <c r="X38" i="12"/>
  <c r="X43" i="12"/>
  <c r="AD10" i="12"/>
  <c r="AD22" i="12"/>
  <c r="AD23" i="12"/>
  <c r="AD24" i="12"/>
  <c r="J29" i="4"/>
  <c r="AD30" i="12"/>
  <c r="AD35" i="12"/>
  <c r="AD41" i="12"/>
  <c r="AD12" i="12"/>
  <c r="AD13" i="12"/>
  <c r="AD14" i="12"/>
  <c r="AD15" i="12"/>
  <c r="AC14" i="12"/>
  <c r="AC15" i="12"/>
  <c r="AB14" i="12"/>
  <c r="AB15" i="12"/>
  <c r="AB49" i="12"/>
  <c r="AC49" i="12"/>
  <c r="AD49" i="12"/>
  <c r="AE49" i="12"/>
  <c r="F35" i="4" a="1"/>
  <c r="F35" i="4"/>
  <c r="AB36" i="12"/>
  <c r="AB37" i="12"/>
  <c r="AB50" i="12"/>
  <c r="AC36" i="12"/>
  <c r="AC37" i="12"/>
  <c r="AC50" i="12"/>
  <c r="H35" i="4"/>
  <c r="AD36" i="12"/>
  <c r="AD37" i="12"/>
  <c r="AD50" i="12"/>
  <c r="AE36" i="12"/>
  <c r="AE37" i="12"/>
  <c r="AE50" i="12"/>
  <c r="F37" i="4" a="1"/>
  <c r="F37" i="4"/>
  <c r="AB38" i="12"/>
  <c r="AB39" i="12"/>
  <c r="AC51" i="12"/>
  <c r="AC38" i="12"/>
  <c r="AC39" i="12"/>
  <c r="AD51" i="12"/>
  <c r="H37" i="4"/>
  <c r="AD38" i="12"/>
  <c r="AD39" i="12"/>
  <c r="AE51" i="12"/>
  <c r="AC52" i="12"/>
  <c r="AD52" i="12"/>
  <c r="AE52" i="12"/>
  <c r="AB57" i="12"/>
  <c r="AC57" i="12"/>
  <c r="AD57" i="12"/>
  <c r="AE57" i="12"/>
  <c r="AB58" i="12"/>
  <c r="AC58" i="12"/>
  <c r="AD58" i="12"/>
  <c r="AE58" i="12"/>
  <c r="AB59" i="12"/>
  <c r="AC59" i="12"/>
  <c r="AD59" i="12"/>
  <c r="AE59" i="12"/>
  <c r="AB60" i="12"/>
  <c r="AC60" i="12"/>
  <c r="AD60" i="12"/>
  <c r="AE60" i="12"/>
  <c r="Y12" i="12"/>
  <c r="X12" i="12"/>
  <c r="V13" i="12"/>
  <c r="X13" i="12"/>
  <c r="Y13" i="12"/>
  <c r="W13" i="12"/>
  <c r="V12" i="12"/>
  <c r="W12" i="12"/>
  <c r="V6" i="12"/>
  <c r="V21" i="12"/>
  <c r="V24" i="12"/>
  <c r="V25" i="12"/>
  <c r="V26" i="12"/>
  <c r="V27" i="12"/>
  <c r="T28" i="12"/>
  <c r="V28" i="12"/>
  <c r="V31" i="12"/>
  <c r="V32" i="12"/>
  <c r="T33" i="12"/>
  <c r="V33" i="12"/>
  <c r="V34" i="12"/>
  <c r="V35" i="12"/>
  <c r="T38" i="12"/>
  <c r="V38" i="12"/>
  <c r="T39" i="12"/>
  <c r="V39" i="12"/>
  <c r="B21" i="12"/>
  <c r="B25" i="12"/>
  <c r="B26" i="12"/>
  <c r="B28" i="12"/>
  <c r="B32" i="12"/>
  <c r="B36" i="12"/>
  <c r="B38" i="12"/>
  <c r="C21" i="12"/>
  <c r="C25" i="12"/>
  <c r="C26" i="12"/>
  <c r="C28" i="12"/>
  <c r="C32" i="12"/>
  <c r="C36" i="12"/>
  <c r="D21" i="12"/>
  <c r="D25" i="12"/>
  <c r="D26" i="12"/>
  <c r="D28" i="12"/>
  <c r="D32" i="12"/>
  <c r="D36" i="12"/>
  <c r="E21" i="12"/>
  <c r="E25" i="12"/>
  <c r="E26" i="12"/>
  <c r="E28" i="12"/>
  <c r="E32" i="12"/>
  <c r="E36" i="12"/>
  <c r="F21" i="12"/>
  <c r="F25" i="12"/>
  <c r="F26" i="12"/>
  <c r="F28" i="12"/>
  <c r="F32" i="12"/>
  <c r="F36" i="12"/>
  <c r="G21" i="12"/>
  <c r="G25" i="12"/>
  <c r="G26" i="12"/>
  <c r="G28" i="12"/>
  <c r="G32" i="12"/>
  <c r="G36" i="12"/>
  <c r="H21" i="12"/>
  <c r="H25" i="12"/>
  <c r="H26" i="12"/>
  <c r="H28" i="12"/>
  <c r="H32" i="12"/>
  <c r="H36" i="12"/>
  <c r="I21" i="12"/>
  <c r="I25" i="12"/>
  <c r="I26" i="12"/>
  <c r="I28" i="12"/>
  <c r="I32" i="12"/>
  <c r="I36" i="12"/>
  <c r="J21" i="12"/>
  <c r="J25" i="12"/>
  <c r="J26" i="12"/>
  <c r="J28" i="12"/>
  <c r="J32" i="12"/>
  <c r="J36" i="12"/>
  <c r="K21" i="12"/>
  <c r="K25" i="12"/>
  <c r="K26" i="12"/>
  <c r="K28" i="12"/>
  <c r="K32" i="12"/>
  <c r="K36" i="12"/>
  <c r="L21" i="12"/>
  <c r="L25" i="12"/>
  <c r="L26" i="12"/>
  <c r="L28" i="12"/>
  <c r="L32" i="12"/>
  <c r="L36" i="12"/>
  <c r="M21" i="12"/>
  <c r="M25" i="12"/>
  <c r="M26" i="12"/>
  <c r="M28" i="12"/>
  <c r="M32" i="12"/>
  <c r="M36" i="12"/>
  <c r="N21" i="12"/>
  <c r="N25" i="12"/>
  <c r="N26" i="12"/>
  <c r="N28" i="12"/>
  <c r="N32" i="12"/>
  <c r="N36" i="12"/>
  <c r="O21" i="12"/>
  <c r="O25" i="12"/>
  <c r="O26" i="12"/>
  <c r="O28" i="12"/>
  <c r="O32" i="12"/>
  <c r="O36" i="12"/>
  <c r="P21" i="12"/>
  <c r="P25" i="12"/>
  <c r="P26" i="12"/>
  <c r="P28" i="12"/>
  <c r="P32" i="12"/>
  <c r="P36" i="12"/>
  <c r="Q21" i="12"/>
  <c r="Q25" i="12"/>
  <c r="Q26" i="12"/>
  <c r="Q28" i="12"/>
  <c r="Q32" i="12"/>
  <c r="Q36" i="12"/>
  <c r="R21" i="12"/>
  <c r="R25" i="12"/>
  <c r="R26" i="12"/>
  <c r="R28" i="12"/>
  <c r="R32" i="12"/>
  <c r="R36" i="12"/>
  <c r="S21" i="12"/>
  <c r="S25" i="12"/>
  <c r="S26" i="12"/>
  <c r="S28" i="12"/>
  <c r="S32" i="12"/>
  <c r="S36" i="12"/>
  <c r="S33" i="12"/>
  <c r="S38" i="12"/>
  <c r="S39" i="12"/>
  <c r="S43" i="12"/>
  <c r="C4" i="1"/>
  <c r="U4" i="1" a="1"/>
  <c r="U4" i="1"/>
  <c r="C5" i="1"/>
  <c r="U5" i="1" a="1"/>
  <c r="U5" i="1"/>
  <c r="C6" i="1"/>
  <c r="U6" i="1" a="1"/>
  <c r="C7" i="1"/>
  <c r="U7" i="1" a="1"/>
  <c r="C8" i="1"/>
  <c r="U8" i="1" a="1"/>
  <c r="C9" i="1"/>
  <c r="U9" i="1" a="1"/>
  <c r="U6" i="1"/>
  <c r="U7" i="1"/>
  <c r="U8" i="1"/>
  <c r="U9" i="1"/>
  <c r="Y7" i="1"/>
  <c r="L4" i="1" a="1"/>
  <c r="L4" i="1"/>
  <c r="L5" i="1" a="1"/>
  <c r="L5" i="1"/>
  <c r="L6" i="1" a="1"/>
  <c r="L7" i="1" a="1"/>
  <c r="L8" i="1" a="1"/>
  <c r="L9" i="1" a="1"/>
  <c r="L6" i="1"/>
  <c r="L7" i="1"/>
  <c r="L8" i="1"/>
  <c r="L9" i="1"/>
  <c r="Y5" i="1"/>
  <c r="Y34" i="12"/>
  <c r="AF20" i="12"/>
  <c r="I35" i="4"/>
  <c r="I37" i="4"/>
  <c r="Y33" i="12"/>
  <c r="AF22" i="12"/>
  <c r="X33" i="12"/>
  <c r="W33" i="12"/>
  <c r="AE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B39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B33" i="12"/>
  <c r="F18" i="4" a="1"/>
  <c r="F18" i="4"/>
  <c r="I18" i="4"/>
  <c r="O19" i="4"/>
  <c r="J18" i="4"/>
  <c r="P19" i="4"/>
  <c r="H18" i="4"/>
  <c r="N19" i="4"/>
  <c r="F22" i="4" a="1"/>
  <c r="F22" i="4"/>
  <c r="O39" i="4"/>
  <c r="O38" i="4"/>
  <c r="O40" i="4"/>
  <c r="P39" i="4"/>
  <c r="P38" i="4"/>
  <c r="P40" i="4"/>
  <c r="N39" i="4"/>
  <c r="N38" i="4"/>
  <c r="N40" i="4"/>
  <c r="V4" i="1" a="1"/>
  <c r="V4" i="1"/>
  <c r="F48" i="1"/>
  <c r="V5" i="1" a="1"/>
  <c r="V5" i="1"/>
  <c r="F49" i="1"/>
  <c r="V6" i="1" a="1"/>
  <c r="V6" i="1"/>
  <c r="F50" i="1"/>
  <c r="V7" i="1" a="1"/>
  <c r="V7" i="1"/>
  <c r="F51" i="1"/>
  <c r="V8" i="1" a="1"/>
  <c r="V8" i="1"/>
  <c r="F52" i="1"/>
  <c r="V9" i="1" a="1"/>
  <c r="V9" i="1"/>
  <c r="F53" i="1"/>
  <c r="C10" i="1"/>
  <c r="V10" i="1" a="1"/>
  <c r="V10" i="1"/>
  <c r="F54" i="1"/>
  <c r="C11" i="1"/>
  <c r="V11" i="1" a="1"/>
  <c r="V11" i="1"/>
  <c r="F55" i="1"/>
  <c r="F56" i="1"/>
  <c r="C4" i="8"/>
  <c r="V4" i="8" a="1"/>
  <c r="V4" i="8"/>
  <c r="E48" i="1"/>
  <c r="C5" i="8"/>
  <c r="V5" i="8" a="1"/>
  <c r="V5" i="8"/>
  <c r="E49" i="1"/>
  <c r="C6" i="8"/>
  <c r="V6" i="8" a="1"/>
  <c r="V6" i="8"/>
  <c r="E50" i="1"/>
  <c r="C7" i="8"/>
  <c r="V7" i="8" a="1"/>
  <c r="V7" i="8"/>
  <c r="E51" i="1"/>
  <c r="C8" i="8"/>
  <c r="V8" i="8" a="1"/>
  <c r="V8" i="8"/>
  <c r="E52" i="1"/>
  <c r="C9" i="8"/>
  <c r="V9" i="8" a="1"/>
  <c r="V9" i="8"/>
  <c r="E53" i="1"/>
  <c r="C10" i="8"/>
  <c r="V10" i="8" a="1"/>
  <c r="V10" i="8"/>
  <c r="E54" i="1"/>
  <c r="C11" i="8"/>
  <c r="V11" i="8" a="1"/>
  <c r="V11" i="8"/>
  <c r="E55" i="1"/>
  <c r="E56" i="1"/>
  <c r="C4" i="9"/>
  <c r="V4" i="9" a="1"/>
  <c r="V4" i="9"/>
  <c r="D48" i="1"/>
  <c r="C5" i="9"/>
  <c r="V5" i="9" a="1"/>
  <c r="V5" i="9"/>
  <c r="D49" i="1"/>
  <c r="C6" i="9"/>
  <c r="V6" i="9" a="1"/>
  <c r="V6" i="9"/>
  <c r="D50" i="1"/>
  <c r="C7" i="9"/>
  <c r="V7" i="9" a="1"/>
  <c r="V7" i="9"/>
  <c r="D51" i="1"/>
  <c r="C8" i="9"/>
  <c r="V8" i="9" a="1"/>
  <c r="V8" i="9"/>
  <c r="D52" i="1"/>
  <c r="C9" i="9"/>
  <c r="V9" i="9" a="1"/>
  <c r="V9" i="9"/>
  <c r="D53" i="1"/>
  <c r="C10" i="9"/>
  <c r="V10" i="9" a="1"/>
  <c r="V10" i="9"/>
  <c r="D54" i="1"/>
  <c r="C11" i="9"/>
  <c r="V11" i="9" a="1"/>
  <c r="V11" i="9"/>
  <c r="D55" i="1"/>
  <c r="D56" i="1"/>
  <c r="AB19" i="12"/>
  <c r="J25" i="4"/>
  <c r="I25" i="4"/>
  <c r="AE5" i="12"/>
  <c r="AC5" i="12"/>
  <c r="H40" i="4"/>
  <c r="H22" i="4"/>
  <c r="H21" i="4"/>
  <c r="H23" i="4"/>
  <c r="H34" i="4"/>
  <c r="H36" i="4"/>
  <c r="H39" i="4"/>
  <c r="I22" i="4"/>
  <c r="I21" i="4"/>
  <c r="I23" i="4"/>
  <c r="I34" i="4"/>
  <c r="I36" i="4"/>
  <c r="I39" i="4"/>
  <c r="J22" i="4"/>
  <c r="J21" i="4"/>
  <c r="J23" i="4"/>
  <c r="J34" i="4"/>
  <c r="J35" i="4"/>
  <c r="J37" i="4"/>
  <c r="J39" i="4"/>
  <c r="AE11" i="12"/>
  <c r="AD11" i="12"/>
  <c r="AC11" i="12"/>
  <c r="AB11" i="12"/>
  <c r="AE7" i="12"/>
  <c r="AD7" i="12"/>
  <c r="AC7" i="12"/>
  <c r="AB7" i="12"/>
  <c r="AE6" i="12"/>
  <c r="AD6" i="12"/>
  <c r="AC6" i="12"/>
  <c r="AB6" i="12"/>
  <c r="I40" i="4"/>
  <c r="J40" i="4"/>
  <c r="P24" i="4"/>
  <c r="L29" i="4"/>
  <c r="P25" i="4"/>
  <c r="P26" i="4"/>
  <c r="O24" i="4"/>
  <c r="O25" i="4"/>
  <c r="O26" i="4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39" i="12"/>
  <c r="AE19" i="12"/>
  <c r="AD19" i="12"/>
  <c r="AC19" i="12"/>
  <c r="O27" i="4"/>
  <c r="P27" i="4"/>
  <c r="O28" i="4"/>
  <c r="P28" i="4"/>
  <c r="O29" i="4"/>
  <c r="P29" i="4"/>
  <c r="I38" i="4"/>
  <c r="O30" i="4"/>
  <c r="J38" i="4"/>
  <c r="P30" i="4"/>
  <c r="N27" i="4"/>
  <c r="N28" i="4"/>
  <c r="N29" i="4"/>
  <c r="H38" i="4"/>
  <c r="N30" i="4"/>
  <c r="N26" i="4"/>
  <c r="N25" i="4"/>
  <c r="N24" i="4"/>
  <c r="O23" i="4"/>
  <c r="P23" i="4"/>
  <c r="N23" i="4"/>
  <c r="P22" i="4"/>
  <c r="O22" i="4"/>
  <c r="N22" i="4"/>
  <c r="P21" i="4"/>
  <c r="O21" i="4"/>
  <c r="N21" i="4"/>
  <c r="P20" i="4"/>
  <c r="O20" i="4"/>
  <c r="N20" i="4"/>
  <c r="C13" i="1"/>
  <c r="V13" i="1" a="1"/>
  <c r="V13" i="1"/>
  <c r="C13" i="8"/>
  <c r="V13" i="8" a="1"/>
  <c r="V13" i="8"/>
  <c r="C13" i="9"/>
  <c r="V13" i="9" a="1"/>
  <c r="V13" i="9"/>
  <c r="C12" i="1"/>
  <c r="V12" i="1" a="1"/>
  <c r="V12" i="1"/>
  <c r="C12" i="8"/>
  <c r="V12" i="8" a="1"/>
  <c r="V12" i="8"/>
  <c r="C12" i="9"/>
  <c r="V12" i="9" a="1"/>
  <c r="V12" i="9"/>
  <c r="C55" i="1"/>
  <c r="C54" i="1"/>
  <c r="C53" i="1"/>
  <c r="C52" i="1"/>
  <c r="C51" i="1"/>
  <c r="C50" i="1"/>
  <c r="C49" i="1"/>
  <c r="C48" i="1"/>
  <c r="B11" i="1"/>
  <c r="D11" i="1" a="1"/>
  <c r="D11" i="1"/>
  <c r="E11" i="1" a="1"/>
  <c r="E11" i="1"/>
  <c r="F11" i="1" a="1"/>
  <c r="F11" i="1"/>
  <c r="G11" i="1" a="1"/>
  <c r="G11" i="1"/>
  <c r="H11" i="1" a="1"/>
  <c r="H11" i="1"/>
  <c r="I11" i="1" a="1"/>
  <c r="I11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B12" i="1"/>
  <c r="D12" i="1" a="1"/>
  <c r="D12" i="1"/>
  <c r="E12" i="1" a="1"/>
  <c r="E12" i="1"/>
  <c r="F12" i="1" a="1"/>
  <c r="F12" i="1"/>
  <c r="G12" i="1" a="1"/>
  <c r="G12" i="1"/>
  <c r="H12" i="1" a="1"/>
  <c r="H12" i="1"/>
  <c r="I12" i="1" a="1"/>
  <c r="I12" i="1"/>
  <c r="J12" i="1" a="1"/>
  <c r="J12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C5" i="10"/>
  <c r="D5" i="10" a="1"/>
  <c r="D5" i="10"/>
  <c r="E5" i="10" a="1"/>
  <c r="E5" i="10"/>
  <c r="F5" i="10" a="1"/>
  <c r="F5" i="10"/>
  <c r="G5" i="10" a="1"/>
  <c r="G5" i="10"/>
  <c r="H5" i="10" a="1"/>
  <c r="H5" i="10"/>
  <c r="I5" i="10" a="1"/>
  <c r="I5" i="10"/>
  <c r="J5" i="10" a="1"/>
  <c r="J5" i="10"/>
  <c r="K5" i="10" a="1"/>
  <c r="K5" i="10"/>
  <c r="L5" i="10" a="1"/>
  <c r="L5" i="10"/>
  <c r="M5" i="10" a="1"/>
  <c r="M5" i="10"/>
  <c r="N5" i="10" a="1"/>
  <c r="N5" i="10"/>
  <c r="O5" i="10" a="1"/>
  <c r="O5" i="10"/>
  <c r="P5" i="10" a="1"/>
  <c r="P5" i="10"/>
  <c r="Q5" i="10" a="1"/>
  <c r="Q5" i="10"/>
  <c r="R5" i="10" a="1"/>
  <c r="R5" i="10"/>
  <c r="S5" i="10" a="1"/>
  <c r="S5" i="10"/>
  <c r="T5" i="10" a="1"/>
  <c r="T5" i="10"/>
  <c r="U5" i="10" a="1"/>
  <c r="U5" i="10"/>
  <c r="V5" i="10" a="1"/>
  <c r="V5" i="10"/>
  <c r="C6" i="10"/>
  <c r="D6" i="10" a="1"/>
  <c r="D6" i="10"/>
  <c r="E6" i="10" a="1"/>
  <c r="E6" i="10"/>
  <c r="F6" i="10" a="1"/>
  <c r="F6" i="10"/>
  <c r="G6" i="10" a="1"/>
  <c r="G6" i="10"/>
  <c r="H6" i="10" a="1"/>
  <c r="H6" i="10"/>
  <c r="I6" i="10" a="1"/>
  <c r="I6" i="10"/>
  <c r="J6" i="10" a="1"/>
  <c r="J6" i="10"/>
  <c r="K6" i="10" a="1"/>
  <c r="K6" i="10"/>
  <c r="L6" i="10" a="1"/>
  <c r="L6" i="10"/>
  <c r="M6" i="10" a="1"/>
  <c r="M6" i="10"/>
  <c r="N6" i="10" a="1"/>
  <c r="N6" i="10"/>
  <c r="O6" i="10" a="1"/>
  <c r="O6" i="10"/>
  <c r="P6" i="10" a="1"/>
  <c r="P6" i="10"/>
  <c r="Q6" i="10" a="1"/>
  <c r="Q6" i="10"/>
  <c r="R6" i="10" a="1"/>
  <c r="R6" i="10"/>
  <c r="S6" i="10" a="1"/>
  <c r="S6" i="10"/>
  <c r="T6" i="10" a="1"/>
  <c r="T6" i="10"/>
  <c r="U6" i="10" a="1"/>
  <c r="U6" i="10"/>
  <c r="V6" i="10" a="1"/>
  <c r="V6" i="10"/>
  <c r="C7" i="10"/>
  <c r="D7" i="10" a="1"/>
  <c r="D7" i="10"/>
  <c r="E7" i="10" a="1"/>
  <c r="E7" i="10"/>
  <c r="F7" i="10" a="1"/>
  <c r="F7" i="10"/>
  <c r="G7" i="10" a="1"/>
  <c r="G7" i="10"/>
  <c r="H7" i="10" a="1"/>
  <c r="H7" i="10"/>
  <c r="I7" i="10" a="1"/>
  <c r="I7" i="10"/>
  <c r="J7" i="10" a="1"/>
  <c r="J7" i="10"/>
  <c r="K7" i="10" a="1"/>
  <c r="K7" i="10"/>
  <c r="L7" i="10" a="1"/>
  <c r="L7" i="10"/>
  <c r="M7" i="10" a="1"/>
  <c r="M7" i="10"/>
  <c r="N7" i="10" a="1"/>
  <c r="N7" i="10"/>
  <c r="O7" i="10" a="1"/>
  <c r="O7" i="10"/>
  <c r="P7" i="10" a="1"/>
  <c r="P7" i="10"/>
  <c r="Q7" i="10" a="1"/>
  <c r="Q7" i="10"/>
  <c r="R7" i="10" a="1"/>
  <c r="R7" i="10"/>
  <c r="S7" i="10" a="1"/>
  <c r="S7" i="10"/>
  <c r="T7" i="10" a="1"/>
  <c r="T7" i="10"/>
  <c r="U7" i="10" a="1"/>
  <c r="U7" i="10"/>
  <c r="V7" i="10" a="1"/>
  <c r="V7" i="10"/>
  <c r="C8" i="10"/>
  <c r="D8" i="10" a="1"/>
  <c r="D8" i="10"/>
  <c r="E8" i="10" a="1"/>
  <c r="E8" i="10"/>
  <c r="F8" i="10" a="1"/>
  <c r="F8" i="10"/>
  <c r="G8" i="10" a="1"/>
  <c r="G8" i="10"/>
  <c r="H8" i="10" a="1"/>
  <c r="H8" i="10"/>
  <c r="I8" i="10" a="1"/>
  <c r="I8" i="10"/>
  <c r="J8" i="10" a="1"/>
  <c r="J8" i="10"/>
  <c r="K8" i="10" a="1"/>
  <c r="K8" i="10"/>
  <c r="L8" i="10" a="1"/>
  <c r="L8" i="10"/>
  <c r="M8" i="10" a="1"/>
  <c r="M8" i="10"/>
  <c r="N8" i="10" a="1"/>
  <c r="N8" i="10"/>
  <c r="O8" i="10" a="1"/>
  <c r="O8" i="10"/>
  <c r="P8" i="10" a="1"/>
  <c r="P8" i="10"/>
  <c r="Q8" i="10" a="1"/>
  <c r="Q8" i="10"/>
  <c r="R8" i="10" a="1"/>
  <c r="R8" i="10"/>
  <c r="S8" i="10" a="1"/>
  <c r="S8" i="10"/>
  <c r="T8" i="10" a="1"/>
  <c r="T8" i="10"/>
  <c r="U8" i="10" a="1"/>
  <c r="U8" i="10"/>
  <c r="V8" i="10" a="1"/>
  <c r="V8" i="10"/>
  <c r="C9" i="10"/>
  <c r="D9" i="10" a="1"/>
  <c r="D9" i="10"/>
  <c r="E9" i="10" a="1"/>
  <c r="E9" i="10"/>
  <c r="F9" i="10" a="1"/>
  <c r="F9" i="10"/>
  <c r="G9" i="10" a="1"/>
  <c r="G9" i="10"/>
  <c r="H9" i="10" a="1"/>
  <c r="H9" i="10"/>
  <c r="I9" i="10" a="1"/>
  <c r="I9" i="10"/>
  <c r="J9" i="10" a="1"/>
  <c r="J9" i="10"/>
  <c r="K9" i="10" a="1"/>
  <c r="K9" i="10"/>
  <c r="L9" i="10" a="1"/>
  <c r="L9" i="10"/>
  <c r="M9" i="10" a="1"/>
  <c r="M9" i="10"/>
  <c r="N9" i="10" a="1"/>
  <c r="N9" i="10"/>
  <c r="O9" i="10" a="1"/>
  <c r="O9" i="10"/>
  <c r="P9" i="10" a="1"/>
  <c r="P9" i="10"/>
  <c r="Q9" i="10" a="1"/>
  <c r="Q9" i="10"/>
  <c r="R9" i="10" a="1"/>
  <c r="R9" i="10"/>
  <c r="S9" i="10" a="1"/>
  <c r="S9" i="10"/>
  <c r="T9" i="10" a="1"/>
  <c r="T9" i="10"/>
  <c r="U9" i="10" a="1"/>
  <c r="U9" i="10"/>
  <c r="V9" i="10" a="1"/>
  <c r="V9" i="10"/>
  <c r="C10" i="10"/>
  <c r="D10" i="10" a="1"/>
  <c r="D10" i="10"/>
  <c r="E10" i="10" a="1"/>
  <c r="E10" i="10"/>
  <c r="F10" i="10" a="1"/>
  <c r="F10" i="10"/>
  <c r="G10" i="10" a="1"/>
  <c r="G10" i="10"/>
  <c r="H10" i="10" a="1"/>
  <c r="H10" i="10"/>
  <c r="I10" i="10" a="1"/>
  <c r="I10" i="10"/>
  <c r="J10" i="10" a="1"/>
  <c r="J10" i="10"/>
  <c r="K10" i="10" a="1"/>
  <c r="K10" i="10"/>
  <c r="L10" i="10" a="1"/>
  <c r="L10" i="10"/>
  <c r="M10" i="10" a="1"/>
  <c r="M10" i="10"/>
  <c r="N10" i="10" a="1"/>
  <c r="N10" i="10"/>
  <c r="O10" i="10" a="1"/>
  <c r="O10" i="10"/>
  <c r="P10" i="10" a="1"/>
  <c r="P10" i="10"/>
  <c r="Q10" i="10" a="1"/>
  <c r="Q10" i="10"/>
  <c r="R10" i="10" a="1"/>
  <c r="R10" i="10"/>
  <c r="S10" i="10" a="1"/>
  <c r="S10" i="10"/>
  <c r="T10" i="10" a="1"/>
  <c r="T10" i="10"/>
  <c r="U10" i="10" a="1"/>
  <c r="U10" i="10"/>
  <c r="V10" i="10" a="1"/>
  <c r="V10" i="10"/>
  <c r="C11" i="10"/>
  <c r="D11" i="10" a="1"/>
  <c r="D11" i="10"/>
  <c r="E11" i="10" a="1"/>
  <c r="E11" i="10"/>
  <c r="F11" i="10" a="1"/>
  <c r="F11" i="10"/>
  <c r="G11" i="10" a="1"/>
  <c r="G11" i="10"/>
  <c r="H11" i="10" a="1"/>
  <c r="H11" i="10"/>
  <c r="I11" i="10" a="1"/>
  <c r="I11" i="10"/>
  <c r="J11" i="10" a="1"/>
  <c r="J11" i="10"/>
  <c r="K11" i="10" a="1"/>
  <c r="K11" i="10"/>
  <c r="L11" i="10" a="1"/>
  <c r="L11" i="10"/>
  <c r="M11" i="10" a="1"/>
  <c r="M11" i="10"/>
  <c r="N11" i="10" a="1"/>
  <c r="N11" i="10"/>
  <c r="O11" i="10" a="1"/>
  <c r="O11" i="10"/>
  <c r="P11" i="10" a="1"/>
  <c r="P11" i="10"/>
  <c r="Q11" i="10" a="1"/>
  <c r="Q11" i="10"/>
  <c r="R11" i="10" a="1"/>
  <c r="R11" i="10"/>
  <c r="S11" i="10" a="1"/>
  <c r="S11" i="10"/>
  <c r="T11" i="10" a="1"/>
  <c r="T11" i="10"/>
  <c r="U11" i="10" a="1"/>
  <c r="U11" i="10"/>
  <c r="V11" i="10" a="1"/>
  <c r="V11" i="10"/>
  <c r="C12" i="10"/>
  <c r="D12" i="10" a="1"/>
  <c r="D12" i="10"/>
  <c r="E12" i="10" a="1"/>
  <c r="E12" i="10"/>
  <c r="F12" i="10" a="1"/>
  <c r="F12" i="10"/>
  <c r="G12" i="10" a="1"/>
  <c r="G12" i="10"/>
  <c r="H12" i="10" a="1"/>
  <c r="H12" i="10"/>
  <c r="I12" i="10" a="1"/>
  <c r="I12" i="10"/>
  <c r="J12" i="10" a="1"/>
  <c r="J12" i="10"/>
  <c r="K12" i="10" a="1"/>
  <c r="K12" i="10"/>
  <c r="L12" i="10" a="1"/>
  <c r="L12" i="10"/>
  <c r="M12" i="10" a="1"/>
  <c r="M12" i="10"/>
  <c r="N12" i="10" a="1"/>
  <c r="N12" i="10"/>
  <c r="O12" i="10" a="1"/>
  <c r="O12" i="10"/>
  <c r="P12" i="10" a="1"/>
  <c r="P12" i="10"/>
  <c r="Q12" i="10" a="1"/>
  <c r="Q12" i="10"/>
  <c r="R12" i="10" a="1"/>
  <c r="R12" i="10"/>
  <c r="S12" i="10" a="1"/>
  <c r="S12" i="10"/>
  <c r="T12" i="10" a="1"/>
  <c r="T12" i="10"/>
  <c r="U12" i="10" a="1"/>
  <c r="U12" i="10"/>
  <c r="V12" i="10" a="1"/>
  <c r="V12" i="10"/>
  <c r="C13" i="10"/>
  <c r="D13" i="10" a="1"/>
  <c r="D13" i="10"/>
  <c r="E13" i="10" a="1"/>
  <c r="E13" i="10"/>
  <c r="F13" i="10" a="1"/>
  <c r="F13" i="10"/>
  <c r="G13" i="10" a="1"/>
  <c r="G13" i="10"/>
  <c r="H13" i="10" a="1"/>
  <c r="H13" i="10"/>
  <c r="I13" i="10" a="1"/>
  <c r="I13" i="10"/>
  <c r="J13" i="10" a="1"/>
  <c r="J13" i="10"/>
  <c r="K13" i="10" a="1"/>
  <c r="K13" i="10"/>
  <c r="L13" i="10" a="1"/>
  <c r="L13" i="10"/>
  <c r="M13" i="10" a="1"/>
  <c r="M13" i="10"/>
  <c r="N13" i="10" a="1"/>
  <c r="N13" i="10"/>
  <c r="O13" i="10" a="1"/>
  <c r="O13" i="10"/>
  <c r="P13" i="10" a="1"/>
  <c r="P13" i="10"/>
  <c r="Q13" i="10" a="1"/>
  <c r="Q13" i="10"/>
  <c r="R13" i="10" a="1"/>
  <c r="R13" i="10"/>
  <c r="S13" i="10" a="1"/>
  <c r="S13" i="10"/>
  <c r="T13" i="10" a="1"/>
  <c r="T13" i="10"/>
  <c r="U13" i="10" a="1"/>
  <c r="U13" i="10"/>
  <c r="V13" i="10" a="1"/>
  <c r="V13" i="10"/>
  <c r="C4" i="10"/>
  <c r="E4" i="10" a="1"/>
  <c r="E4" i="10"/>
  <c r="F4" i="10" a="1"/>
  <c r="F4" i="10"/>
  <c r="G4" i="10" a="1"/>
  <c r="G4" i="10"/>
  <c r="H4" i="10" a="1"/>
  <c r="H4" i="10"/>
  <c r="I4" i="10" a="1"/>
  <c r="I4" i="10"/>
  <c r="J4" i="10" a="1"/>
  <c r="J4" i="10"/>
  <c r="K4" i="10" a="1"/>
  <c r="K4" i="10"/>
  <c r="L4" i="10" a="1"/>
  <c r="L4" i="10"/>
  <c r="M4" i="10" a="1"/>
  <c r="M4" i="10"/>
  <c r="N4" i="10" a="1"/>
  <c r="N4" i="10"/>
  <c r="O4" i="10" a="1"/>
  <c r="O4" i="10"/>
  <c r="P4" i="10" a="1"/>
  <c r="P4" i="10"/>
  <c r="Q4" i="10" a="1"/>
  <c r="Q4" i="10"/>
  <c r="R4" i="10" a="1"/>
  <c r="R4" i="10"/>
  <c r="S4" i="10" a="1"/>
  <c r="S4" i="10"/>
  <c r="T4" i="10" a="1"/>
  <c r="T4" i="10"/>
  <c r="U4" i="10" a="1"/>
  <c r="U4" i="10"/>
  <c r="V4" i="10" a="1"/>
  <c r="V4" i="10"/>
  <c r="D4" i="10" a="1"/>
  <c r="D4" i="10"/>
  <c r="B5" i="10"/>
  <c r="B6" i="10"/>
  <c r="B7" i="10"/>
  <c r="B8" i="10"/>
  <c r="B9" i="10"/>
  <c r="B10" i="10"/>
  <c r="B11" i="10"/>
  <c r="B12" i="10"/>
  <c r="B13" i="10"/>
  <c r="B4" i="10"/>
  <c r="E4" i="9" a="1"/>
  <c r="E4" i="9"/>
  <c r="F4" i="9" a="1"/>
  <c r="F4" i="9"/>
  <c r="G4" i="9" a="1"/>
  <c r="G4" i="9"/>
  <c r="H4" i="9" a="1"/>
  <c r="H4" i="9"/>
  <c r="I4" i="9" a="1"/>
  <c r="I4" i="9"/>
  <c r="J4" i="9" a="1"/>
  <c r="J4" i="9"/>
  <c r="K4" i="9" a="1"/>
  <c r="K4" i="9"/>
  <c r="L4" i="9" a="1"/>
  <c r="L4" i="9"/>
  <c r="M4" i="9" a="1"/>
  <c r="M4" i="9"/>
  <c r="N4" i="9" a="1"/>
  <c r="N4" i="9"/>
  <c r="O4" i="9" a="1"/>
  <c r="O4" i="9"/>
  <c r="P4" i="9" a="1"/>
  <c r="P4" i="9"/>
  <c r="Q4" i="9" a="1"/>
  <c r="Q4" i="9"/>
  <c r="R4" i="9" a="1"/>
  <c r="R4" i="9"/>
  <c r="S4" i="9" a="1"/>
  <c r="S4" i="9"/>
  <c r="T4" i="9" a="1"/>
  <c r="T4" i="9"/>
  <c r="U4" i="9" a="1"/>
  <c r="U4" i="9"/>
  <c r="E5" i="9" a="1"/>
  <c r="E5" i="9"/>
  <c r="F5" i="9" a="1"/>
  <c r="F5" i="9"/>
  <c r="G5" i="9" a="1"/>
  <c r="G5" i="9"/>
  <c r="H5" i="9" a="1"/>
  <c r="H5" i="9"/>
  <c r="I5" i="9" a="1"/>
  <c r="I5" i="9"/>
  <c r="J5" i="9" a="1"/>
  <c r="J5" i="9"/>
  <c r="K5" i="9" a="1"/>
  <c r="K5" i="9"/>
  <c r="L5" i="9" a="1"/>
  <c r="L5" i="9"/>
  <c r="M5" i="9" a="1"/>
  <c r="M5" i="9"/>
  <c r="N5" i="9" a="1"/>
  <c r="N5" i="9"/>
  <c r="O5" i="9" a="1"/>
  <c r="O5" i="9"/>
  <c r="P5" i="9" a="1"/>
  <c r="P5" i="9"/>
  <c r="Q5" i="9" a="1"/>
  <c r="Q5" i="9"/>
  <c r="R5" i="9" a="1"/>
  <c r="R5" i="9"/>
  <c r="S5" i="9" a="1"/>
  <c r="S5" i="9"/>
  <c r="T5" i="9" a="1"/>
  <c r="T5" i="9"/>
  <c r="U5" i="9" a="1"/>
  <c r="U5" i="9"/>
  <c r="E6" i="9" a="1"/>
  <c r="E6" i="9"/>
  <c r="F6" i="9" a="1"/>
  <c r="F6" i="9"/>
  <c r="G6" i="9" a="1"/>
  <c r="G6" i="9"/>
  <c r="H6" i="9" a="1"/>
  <c r="H6" i="9"/>
  <c r="I6" i="9" a="1"/>
  <c r="I6" i="9"/>
  <c r="J6" i="9" a="1"/>
  <c r="J6" i="9"/>
  <c r="K6" i="9" a="1"/>
  <c r="K6" i="9"/>
  <c r="L6" i="9" a="1"/>
  <c r="L6" i="9"/>
  <c r="M6" i="9" a="1"/>
  <c r="M6" i="9"/>
  <c r="N6" i="9" a="1"/>
  <c r="N6" i="9"/>
  <c r="O6" i="9" a="1"/>
  <c r="O6" i="9"/>
  <c r="P6" i="9" a="1"/>
  <c r="P6" i="9"/>
  <c r="Q6" i="9" a="1"/>
  <c r="Q6" i="9"/>
  <c r="R6" i="9" a="1"/>
  <c r="R6" i="9"/>
  <c r="S6" i="9" a="1"/>
  <c r="S6" i="9"/>
  <c r="T6" i="9" a="1"/>
  <c r="T6" i="9"/>
  <c r="U6" i="9" a="1"/>
  <c r="U6" i="9"/>
  <c r="E7" i="9" a="1"/>
  <c r="E7" i="9"/>
  <c r="F7" i="9" a="1"/>
  <c r="F7" i="9"/>
  <c r="G7" i="9" a="1"/>
  <c r="G7" i="9"/>
  <c r="H7" i="9" a="1"/>
  <c r="H7" i="9"/>
  <c r="I7" i="9" a="1"/>
  <c r="I7" i="9"/>
  <c r="J7" i="9" a="1"/>
  <c r="J7" i="9"/>
  <c r="K7" i="9" a="1"/>
  <c r="K7" i="9"/>
  <c r="L7" i="9" a="1"/>
  <c r="L7" i="9"/>
  <c r="M7" i="9" a="1"/>
  <c r="M7" i="9"/>
  <c r="N7" i="9" a="1"/>
  <c r="N7" i="9"/>
  <c r="O7" i="9" a="1"/>
  <c r="O7" i="9"/>
  <c r="P7" i="9" a="1"/>
  <c r="P7" i="9"/>
  <c r="Q7" i="9" a="1"/>
  <c r="Q7" i="9"/>
  <c r="R7" i="9" a="1"/>
  <c r="R7" i="9"/>
  <c r="S7" i="9" a="1"/>
  <c r="S7" i="9"/>
  <c r="T7" i="9" a="1"/>
  <c r="T7" i="9"/>
  <c r="U7" i="9" a="1"/>
  <c r="U7" i="9"/>
  <c r="E8" i="9" a="1"/>
  <c r="E8" i="9"/>
  <c r="F8" i="9" a="1"/>
  <c r="F8" i="9"/>
  <c r="G8" i="9" a="1"/>
  <c r="G8" i="9"/>
  <c r="H8" i="9" a="1"/>
  <c r="H8" i="9"/>
  <c r="I8" i="9" a="1"/>
  <c r="I8" i="9"/>
  <c r="J8" i="9" a="1"/>
  <c r="J8" i="9"/>
  <c r="K8" i="9" a="1"/>
  <c r="K8" i="9"/>
  <c r="L8" i="9" a="1"/>
  <c r="L8" i="9"/>
  <c r="M8" i="9" a="1"/>
  <c r="M8" i="9"/>
  <c r="N8" i="9" a="1"/>
  <c r="N8" i="9"/>
  <c r="O8" i="9" a="1"/>
  <c r="O8" i="9"/>
  <c r="P8" i="9" a="1"/>
  <c r="P8" i="9"/>
  <c r="Q8" i="9" a="1"/>
  <c r="Q8" i="9"/>
  <c r="R8" i="9" a="1"/>
  <c r="R8" i="9"/>
  <c r="S8" i="9" a="1"/>
  <c r="S8" i="9"/>
  <c r="T8" i="9" a="1"/>
  <c r="T8" i="9"/>
  <c r="U8" i="9" a="1"/>
  <c r="U8" i="9"/>
  <c r="E9" i="9" a="1"/>
  <c r="E9" i="9"/>
  <c r="F9" i="9" a="1"/>
  <c r="F9" i="9"/>
  <c r="G9" i="9" a="1"/>
  <c r="G9" i="9"/>
  <c r="H9" i="9" a="1"/>
  <c r="H9" i="9"/>
  <c r="I9" i="9" a="1"/>
  <c r="I9" i="9"/>
  <c r="J9" i="9" a="1"/>
  <c r="J9" i="9"/>
  <c r="K9" i="9" a="1"/>
  <c r="K9" i="9"/>
  <c r="L9" i="9" a="1"/>
  <c r="L9" i="9"/>
  <c r="M9" i="9" a="1"/>
  <c r="M9" i="9"/>
  <c r="N9" i="9" a="1"/>
  <c r="N9" i="9"/>
  <c r="O9" i="9" a="1"/>
  <c r="O9" i="9"/>
  <c r="P9" i="9" a="1"/>
  <c r="P9" i="9"/>
  <c r="Q9" i="9" a="1"/>
  <c r="Q9" i="9"/>
  <c r="R9" i="9" a="1"/>
  <c r="R9" i="9"/>
  <c r="S9" i="9" a="1"/>
  <c r="S9" i="9"/>
  <c r="T9" i="9" a="1"/>
  <c r="T9" i="9"/>
  <c r="U9" i="9" a="1"/>
  <c r="U9" i="9"/>
  <c r="E10" i="9" a="1"/>
  <c r="E10" i="9"/>
  <c r="F10" i="9" a="1"/>
  <c r="F10" i="9"/>
  <c r="G10" i="9" a="1"/>
  <c r="G10" i="9"/>
  <c r="H10" i="9" a="1"/>
  <c r="H10" i="9"/>
  <c r="I10" i="9" a="1"/>
  <c r="I10" i="9"/>
  <c r="J10" i="9" a="1"/>
  <c r="J10" i="9"/>
  <c r="K10" i="9" a="1"/>
  <c r="K10" i="9"/>
  <c r="L10" i="9" a="1"/>
  <c r="L10" i="9"/>
  <c r="M10" i="9" a="1"/>
  <c r="M10" i="9"/>
  <c r="N10" i="9" a="1"/>
  <c r="N10" i="9"/>
  <c r="O10" i="9" a="1"/>
  <c r="O10" i="9"/>
  <c r="P10" i="9" a="1"/>
  <c r="P10" i="9"/>
  <c r="Q10" i="9" a="1"/>
  <c r="Q10" i="9"/>
  <c r="R10" i="9" a="1"/>
  <c r="R10" i="9"/>
  <c r="S10" i="9" a="1"/>
  <c r="S10" i="9"/>
  <c r="T10" i="9" a="1"/>
  <c r="T10" i="9"/>
  <c r="U10" i="9" a="1"/>
  <c r="U10" i="9"/>
  <c r="E11" i="9" a="1"/>
  <c r="E11" i="9"/>
  <c r="F11" i="9" a="1"/>
  <c r="F11" i="9"/>
  <c r="G11" i="9" a="1"/>
  <c r="G11" i="9"/>
  <c r="H11" i="9" a="1"/>
  <c r="H11" i="9"/>
  <c r="I11" i="9" a="1"/>
  <c r="I11" i="9"/>
  <c r="J11" i="9" a="1"/>
  <c r="J11" i="9"/>
  <c r="K11" i="9" a="1"/>
  <c r="K11" i="9"/>
  <c r="L11" i="9" a="1"/>
  <c r="L11" i="9"/>
  <c r="M11" i="9" a="1"/>
  <c r="M11" i="9"/>
  <c r="N11" i="9" a="1"/>
  <c r="N11" i="9"/>
  <c r="O11" i="9" a="1"/>
  <c r="O11" i="9"/>
  <c r="P11" i="9" a="1"/>
  <c r="P11" i="9"/>
  <c r="Q11" i="9" a="1"/>
  <c r="Q11" i="9"/>
  <c r="R11" i="9" a="1"/>
  <c r="R11" i="9"/>
  <c r="S11" i="9" a="1"/>
  <c r="S11" i="9"/>
  <c r="T11" i="9" a="1"/>
  <c r="T11" i="9"/>
  <c r="U11" i="9" a="1"/>
  <c r="U11" i="9"/>
  <c r="E12" i="9" a="1"/>
  <c r="E12" i="9"/>
  <c r="F12" i="9" a="1"/>
  <c r="F12" i="9"/>
  <c r="G12" i="9" a="1"/>
  <c r="G12" i="9"/>
  <c r="H12" i="9" a="1"/>
  <c r="H12" i="9"/>
  <c r="I12" i="9" a="1"/>
  <c r="I12" i="9"/>
  <c r="J12" i="9" a="1"/>
  <c r="J12" i="9"/>
  <c r="K12" i="9" a="1"/>
  <c r="K12" i="9"/>
  <c r="L12" i="9" a="1"/>
  <c r="L12" i="9"/>
  <c r="M12" i="9" a="1"/>
  <c r="M12" i="9"/>
  <c r="N12" i="9" a="1"/>
  <c r="N12" i="9"/>
  <c r="O12" i="9" a="1"/>
  <c r="O12" i="9"/>
  <c r="P12" i="9" a="1"/>
  <c r="P12" i="9"/>
  <c r="Q12" i="9" a="1"/>
  <c r="Q12" i="9"/>
  <c r="R12" i="9" a="1"/>
  <c r="R12" i="9"/>
  <c r="S12" i="9" a="1"/>
  <c r="S12" i="9"/>
  <c r="T12" i="9" a="1"/>
  <c r="T12" i="9"/>
  <c r="U12" i="9" a="1"/>
  <c r="U12" i="9"/>
  <c r="E13" i="9" a="1"/>
  <c r="E13" i="9"/>
  <c r="F13" i="9" a="1"/>
  <c r="F13" i="9"/>
  <c r="G13" i="9" a="1"/>
  <c r="G13" i="9"/>
  <c r="H13" i="9" a="1"/>
  <c r="H13" i="9"/>
  <c r="I13" i="9" a="1"/>
  <c r="I13" i="9"/>
  <c r="J13" i="9" a="1"/>
  <c r="J13" i="9"/>
  <c r="K13" i="9" a="1"/>
  <c r="K13" i="9"/>
  <c r="L13" i="9" a="1"/>
  <c r="L13" i="9"/>
  <c r="M13" i="9" a="1"/>
  <c r="M13" i="9"/>
  <c r="N13" i="9" a="1"/>
  <c r="N13" i="9"/>
  <c r="O13" i="9" a="1"/>
  <c r="O13" i="9"/>
  <c r="P13" i="9" a="1"/>
  <c r="P13" i="9"/>
  <c r="Q13" i="9" a="1"/>
  <c r="Q13" i="9"/>
  <c r="R13" i="9" a="1"/>
  <c r="R13" i="9"/>
  <c r="S13" i="9" a="1"/>
  <c r="S13" i="9"/>
  <c r="T13" i="9" a="1"/>
  <c r="T13" i="9"/>
  <c r="U13" i="9" a="1"/>
  <c r="U13" i="9"/>
  <c r="D5" i="9" a="1"/>
  <c r="D5" i="9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/>
  <c r="D12" i="9" a="1"/>
  <c r="D12" i="9"/>
  <c r="D13" i="9" a="1"/>
  <c r="D13" i="9"/>
  <c r="D4" i="9" a="1"/>
  <c r="D4" i="9"/>
  <c r="B5" i="9"/>
  <c r="B6" i="9"/>
  <c r="B7" i="9"/>
  <c r="B8" i="9"/>
  <c r="B9" i="9"/>
  <c r="B10" i="9"/>
  <c r="B11" i="9"/>
  <c r="B12" i="9"/>
  <c r="B13" i="9"/>
  <c r="B4" i="9"/>
  <c r="D5" i="8" a="1"/>
  <c r="D5" i="8"/>
  <c r="E5" i="8" a="1"/>
  <c r="E5" i="8"/>
  <c r="F5" i="8" a="1"/>
  <c r="F5" i="8"/>
  <c r="G5" i="8" a="1"/>
  <c r="G5" i="8"/>
  <c r="H5" i="8" a="1"/>
  <c r="H5" i="8"/>
  <c r="I5" i="8" a="1"/>
  <c r="I5" i="8"/>
  <c r="J5" i="8" a="1"/>
  <c r="J5" i="8"/>
  <c r="K5" i="8" a="1"/>
  <c r="K5" i="8"/>
  <c r="L5" i="8" a="1"/>
  <c r="L5" i="8"/>
  <c r="M5" i="8" a="1"/>
  <c r="M5" i="8"/>
  <c r="N5" i="8" a="1"/>
  <c r="N5" i="8"/>
  <c r="O5" i="8" a="1"/>
  <c r="O5" i="8"/>
  <c r="P5" i="8" a="1"/>
  <c r="P5" i="8"/>
  <c r="Q5" i="8" a="1"/>
  <c r="Q5" i="8"/>
  <c r="R5" i="8" a="1"/>
  <c r="R5" i="8"/>
  <c r="S5" i="8" a="1"/>
  <c r="S5" i="8"/>
  <c r="T5" i="8" a="1"/>
  <c r="T5" i="8"/>
  <c r="U5" i="8" a="1"/>
  <c r="U5" i="8"/>
  <c r="D6" i="8" a="1"/>
  <c r="D6" i="8"/>
  <c r="E6" i="8" a="1"/>
  <c r="E6" i="8"/>
  <c r="F6" i="8" a="1"/>
  <c r="F6" i="8"/>
  <c r="G6" i="8" a="1"/>
  <c r="G6" i="8"/>
  <c r="H6" i="8" a="1"/>
  <c r="H6" i="8"/>
  <c r="I6" i="8" a="1"/>
  <c r="I6" i="8"/>
  <c r="J6" i="8" a="1"/>
  <c r="J6" i="8"/>
  <c r="K6" i="8" a="1"/>
  <c r="K6" i="8"/>
  <c r="L6" i="8" a="1"/>
  <c r="L6" i="8"/>
  <c r="M6" i="8" a="1"/>
  <c r="M6" i="8"/>
  <c r="N6" i="8" a="1"/>
  <c r="N6" i="8"/>
  <c r="O6" i="8" a="1"/>
  <c r="O6" i="8"/>
  <c r="P6" i="8" a="1"/>
  <c r="P6" i="8"/>
  <c r="Q6" i="8" a="1"/>
  <c r="Q6" i="8"/>
  <c r="R6" i="8" a="1"/>
  <c r="R6" i="8"/>
  <c r="S6" i="8" a="1"/>
  <c r="S6" i="8"/>
  <c r="T6" i="8" a="1"/>
  <c r="T6" i="8"/>
  <c r="U6" i="8" a="1"/>
  <c r="U6" i="8"/>
  <c r="D7" i="8" a="1"/>
  <c r="D7" i="8"/>
  <c r="E7" i="8" a="1"/>
  <c r="E7" i="8"/>
  <c r="F7" i="8" a="1"/>
  <c r="F7" i="8"/>
  <c r="G7" i="8" a="1"/>
  <c r="G7" i="8"/>
  <c r="H7" i="8" a="1"/>
  <c r="H7" i="8"/>
  <c r="I7" i="8" a="1"/>
  <c r="I7" i="8"/>
  <c r="J7" i="8" a="1"/>
  <c r="J7" i="8"/>
  <c r="K7" i="8" a="1"/>
  <c r="K7" i="8"/>
  <c r="L7" i="8" a="1"/>
  <c r="L7" i="8"/>
  <c r="M7" i="8" a="1"/>
  <c r="M7" i="8"/>
  <c r="N7" i="8" a="1"/>
  <c r="N7" i="8"/>
  <c r="O7" i="8" a="1"/>
  <c r="O7" i="8"/>
  <c r="P7" i="8" a="1"/>
  <c r="P7" i="8"/>
  <c r="Q7" i="8" a="1"/>
  <c r="Q7" i="8"/>
  <c r="R7" i="8" a="1"/>
  <c r="R7" i="8"/>
  <c r="S7" i="8" a="1"/>
  <c r="S7" i="8"/>
  <c r="T7" i="8" a="1"/>
  <c r="T7" i="8"/>
  <c r="U7" i="8" a="1"/>
  <c r="U7" i="8"/>
  <c r="D8" i="8" a="1"/>
  <c r="D8" i="8"/>
  <c r="E8" i="8" a="1"/>
  <c r="E8" i="8"/>
  <c r="F8" i="8" a="1"/>
  <c r="F8" i="8"/>
  <c r="G8" i="8" a="1"/>
  <c r="G8" i="8"/>
  <c r="H8" i="8" a="1"/>
  <c r="H8" i="8"/>
  <c r="I8" i="8" a="1"/>
  <c r="I8" i="8"/>
  <c r="J8" i="8" a="1"/>
  <c r="J8" i="8"/>
  <c r="K8" i="8" a="1"/>
  <c r="K8" i="8"/>
  <c r="L8" i="8" a="1"/>
  <c r="L8" i="8"/>
  <c r="M8" i="8" a="1"/>
  <c r="M8" i="8"/>
  <c r="N8" i="8" a="1"/>
  <c r="N8" i="8"/>
  <c r="O8" i="8" a="1"/>
  <c r="O8" i="8"/>
  <c r="P8" i="8" a="1"/>
  <c r="P8" i="8"/>
  <c r="Q8" i="8" a="1"/>
  <c r="Q8" i="8"/>
  <c r="R8" i="8" a="1"/>
  <c r="R8" i="8"/>
  <c r="S8" i="8" a="1"/>
  <c r="S8" i="8"/>
  <c r="T8" i="8" a="1"/>
  <c r="T8" i="8"/>
  <c r="U8" i="8" a="1"/>
  <c r="U8" i="8"/>
  <c r="D9" i="8" a="1"/>
  <c r="D9" i="8"/>
  <c r="E9" i="8" a="1"/>
  <c r="E9" i="8"/>
  <c r="F9" i="8" a="1"/>
  <c r="F9" i="8"/>
  <c r="G9" i="8" a="1"/>
  <c r="G9" i="8"/>
  <c r="H9" i="8" a="1"/>
  <c r="H9" i="8"/>
  <c r="I9" i="8" a="1"/>
  <c r="I9" i="8"/>
  <c r="J9" i="8" a="1"/>
  <c r="J9" i="8"/>
  <c r="K9" i="8" a="1"/>
  <c r="K9" i="8"/>
  <c r="L9" i="8" a="1"/>
  <c r="L9" i="8"/>
  <c r="M9" i="8" a="1"/>
  <c r="M9" i="8"/>
  <c r="N9" i="8" a="1"/>
  <c r="N9" i="8"/>
  <c r="O9" i="8" a="1"/>
  <c r="O9" i="8"/>
  <c r="P9" i="8" a="1"/>
  <c r="P9" i="8"/>
  <c r="Q9" i="8" a="1"/>
  <c r="Q9" i="8"/>
  <c r="R9" i="8" a="1"/>
  <c r="R9" i="8"/>
  <c r="S9" i="8" a="1"/>
  <c r="S9" i="8"/>
  <c r="T9" i="8" a="1"/>
  <c r="T9" i="8"/>
  <c r="U9" i="8" a="1"/>
  <c r="U9" i="8"/>
  <c r="D10" i="8" a="1"/>
  <c r="D10" i="8"/>
  <c r="E10" i="8" a="1"/>
  <c r="E10" i="8"/>
  <c r="F10" i="8" a="1"/>
  <c r="F10" i="8"/>
  <c r="G10" i="8" a="1"/>
  <c r="G10" i="8"/>
  <c r="H10" i="8" a="1"/>
  <c r="H10" i="8"/>
  <c r="I10" i="8" a="1"/>
  <c r="I10" i="8"/>
  <c r="J10" i="8" a="1"/>
  <c r="J10" i="8"/>
  <c r="K10" i="8" a="1"/>
  <c r="K10" i="8"/>
  <c r="L10" i="8" a="1"/>
  <c r="L10" i="8"/>
  <c r="M10" i="8" a="1"/>
  <c r="M10" i="8"/>
  <c r="N10" i="8" a="1"/>
  <c r="N10" i="8"/>
  <c r="O10" i="8" a="1"/>
  <c r="O10" i="8"/>
  <c r="P10" i="8" a="1"/>
  <c r="P10" i="8"/>
  <c r="Q10" i="8" a="1"/>
  <c r="Q10" i="8"/>
  <c r="R10" i="8" a="1"/>
  <c r="R10" i="8"/>
  <c r="S10" i="8" a="1"/>
  <c r="S10" i="8"/>
  <c r="T10" i="8" a="1"/>
  <c r="T10" i="8"/>
  <c r="U10" i="8" a="1"/>
  <c r="U10" i="8"/>
  <c r="D11" i="8" a="1"/>
  <c r="D11" i="8"/>
  <c r="E11" i="8" a="1"/>
  <c r="E11" i="8"/>
  <c r="F11" i="8" a="1"/>
  <c r="F11" i="8"/>
  <c r="G11" i="8" a="1"/>
  <c r="G11" i="8"/>
  <c r="H11" i="8" a="1"/>
  <c r="H11" i="8"/>
  <c r="I11" i="8" a="1"/>
  <c r="I11" i="8"/>
  <c r="J11" i="8" a="1"/>
  <c r="J11" i="8"/>
  <c r="K11" i="8" a="1"/>
  <c r="K11" i="8"/>
  <c r="L11" i="8" a="1"/>
  <c r="L11" i="8"/>
  <c r="M11" i="8" a="1"/>
  <c r="M11" i="8"/>
  <c r="N11" i="8" a="1"/>
  <c r="N11" i="8"/>
  <c r="O11" i="8" a="1"/>
  <c r="O11" i="8"/>
  <c r="P11" i="8" a="1"/>
  <c r="P11" i="8"/>
  <c r="Q11" i="8" a="1"/>
  <c r="Q11" i="8"/>
  <c r="R11" i="8" a="1"/>
  <c r="R11" i="8"/>
  <c r="S11" i="8" a="1"/>
  <c r="S11" i="8"/>
  <c r="T11" i="8" a="1"/>
  <c r="T11" i="8"/>
  <c r="U11" i="8" a="1"/>
  <c r="U11" i="8"/>
  <c r="D12" i="8" a="1"/>
  <c r="D12" i="8"/>
  <c r="E12" i="8" a="1"/>
  <c r="E12" i="8"/>
  <c r="F12" i="8" a="1"/>
  <c r="F12" i="8"/>
  <c r="G12" i="8" a="1"/>
  <c r="G12" i="8"/>
  <c r="H12" i="8" a="1"/>
  <c r="H12" i="8"/>
  <c r="I12" i="8" a="1"/>
  <c r="I12" i="8"/>
  <c r="J12" i="8" a="1"/>
  <c r="J12" i="8"/>
  <c r="K12" i="8" a="1"/>
  <c r="K12" i="8"/>
  <c r="L12" i="8" a="1"/>
  <c r="L12" i="8"/>
  <c r="M12" i="8" a="1"/>
  <c r="M12" i="8"/>
  <c r="N12" i="8" a="1"/>
  <c r="N12" i="8"/>
  <c r="O12" i="8" a="1"/>
  <c r="O12" i="8"/>
  <c r="P12" i="8" a="1"/>
  <c r="P12" i="8"/>
  <c r="Q12" i="8" a="1"/>
  <c r="Q12" i="8"/>
  <c r="R12" i="8" a="1"/>
  <c r="R12" i="8"/>
  <c r="S12" i="8" a="1"/>
  <c r="S12" i="8"/>
  <c r="T12" i="8" a="1"/>
  <c r="T12" i="8"/>
  <c r="U12" i="8" a="1"/>
  <c r="U12" i="8"/>
  <c r="D13" i="8" a="1"/>
  <c r="D13" i="8"/>
  <c r="E13" i="8" a="1"/>
  <c r="E13" i="8"/>
  <c r="F13" i="8" a="1"/>
  <c r="F13" i="8"/>
  <c r="G13" i="8" a="1"/>
  <c r="G13" i="8"/>
  <c r="H13" i="8" a="1"/>
  <c r="H13" i="8"/>
  <c r="I13" i="8" a="1"/>
  <c r="I13" i="8"/>
  <c r="J13" i="8" a="1"/>
  <c r="J13" i="8"/>
  <c r="K13" i="8" a="1"/>
  <c r="K13" i="8"/>
  <c r="L13" i="8" a="1"/>
  <c r="L13" i="8"/>
  <c r="M13" i="8" a="1"/>
  <c r="M13" i="8"/>
  <c r="N13" i="8" a="1"/>
  <c r="N13" i="8"/>
  <c r="O13" i="8" a="1"/>
  <c r="O13" i="8"/>
  <c r="P13" i="8" a="1"/>
  <c r="P13" i="8"/>
  <c r="Q13" i="8" a="1"/>
  <c r="Q13" i="8"/>
  <c r="R13" i="8" a="1"/>
  <c r="R13" i="8"/>
  <c r="S13" i="8" a="1"/>
  <c r="S13" i="8"/>
  <c r="T13" i="8" a="1"/>
  <c r="T13" i="8"/>
  <c r="U13" i="8" a="1"/>
  <c r="U13" i="8"/>
  <c r="E4" i="8" a="1"/>
  <c r="E4" i="8"/>
  <c r="F4" i="8" a="1"/>
  <c r="F4" i="8"/>
  <c r="G4" i="8" a="1"/>
  <c r="G4" i="8"/>
  <c r="H4" i="8" a="1"/>
  <c r="H4" i="8"/>
  <c r="I4" i="8" a="1"/>
  <c r="I4" i="8"/>
  <c r="J4" i="8" a="1"/>
  <c r="J4" i="8"/>
  <c r="K4" i="8" a="1"/>
  <c r="K4" i="8"/>
  <c r="L4" i="8" a="1"/>
  <c r="L4" i="8"/>
  <c r="M4" i="8" a="1"/>
  <c r="M4" i="8"/>
  <c r="N4" i="8" a="1"/>
  <c r="N4" i="8"/>
  <c r="O4" i="8" a="1"/>
  <c r="O4" i="8"/>
  <c r="P4" i="8" a="1"/>
  <c r="P4" i="8"/>
  <c r="Q4" i="8" a="1"/>
  <c r="Q4" i="8"/>
  <c r="R4" i="8" a="1"/>
  <c r="R4" i="8"/>
  <c r="S4" i="8" a="1"/>
  <c r="S4" i="8"/>
  <c r="T4" i="8" a="1"/>
  <c r="T4" i="8"/>
  <c r="U4" i="8" a="1"/>
  <c r="U4" i="8"/>
  <c r="D4" i="8" a="1"/>
  <c r="D4" i="8"/>
  <c r="B5" i="8"/>
  <c r="B6" i="8"/>
  <c r="B7" i="8"/>
  <c r="B8" i="8"/>
  <c r="B9" i="8"/>
  <c r="B10" i="8"/>
  <c r="B11" i="8"/>
  <c r="B12" i="8"/>
  <c r="B13" i="8"/>
  <c r="B4" i="8"/>
  <c r="D4" i="1" a="1"/>
  <c r="D4" i="1"/>
  <c r="B5" i="1"/>
  <c r="B6" i="1"/>
  <c r="B7" i="1"/>
  <c r="B8" i="1"/>
  <c r="B9" i="1"/>
  <c r="B10" i="1"/>
  <c r="B13" i="1"/>
  <c r="B4" i="1"/>
  <c r="D5" i="1" a="1"/>
  <c r="D5" i="1"/>
  <c r="E5" i="1" a="1"/>
  <c r="E5" i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D6" i="1" a="1"/>
  <c r="D6" i="1"/>
  <c r="E6" i="1" a="1"/>
  <c r="E6" i="1"/>
  <c r="F6" i="1" a="1"/>
  <c r="F6" i="1"/>
  <c r="G6" i="1" a="1"/>
  <c r="G6" i="1"/>
  <c r="H6" i="1" a="1"/>
  <c r="H6" i="1"/>
  <c r="I6" i="1" a="1"/>
  <c r="I6" i="1"/>
  <c r="J6" i="1" a="1"/>
  <c r="J6" i="1"/>
  <c r="K6" i="1" a="1"/>
  <c r="K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D10" i="1" a="1"/>
  <c r="D10" i="1"/>
  <c r="E10" i="1" a="1"/>
  <c r="E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J13" i="1" a="1"/>
  <c r="J13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E4" i="1" a="1"/>
  <c r="E4" i="1"/>
  <c r="F4" i="1" a="1"/>
  <c r="F4" i="1"/>
  <c r="G4" i="1" a="1"/>
  <c r="G4" i="1"/>
  <c r="H4" i="1" a="1"/>
  <c r="H4" i="1"/>
  <c r="I4" i="1" a="1"/>
  <c r="I4" i="1"/>
  <c r="J4" i="1" a="1"/>
  <c r="J4" i="1"/>
  <c r="K4" i="1" a="1"/>
  <c r="K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G2" i="4"/>
  <c r="I41" i="4"/>
  <c r="I42" i="4"/>
  <c r="J41" i="4"/>
  <c r="J42" i="4"/>
  <c r="H41" i="4"/>
  <c r="H42" i="4"/>
</calcChain>
</file>

<file path=xl/sharedStrings.xml><?xml version="1.0" encoding="utf-8"?>
<sst xmlns="http://schemas.openxmlformats.org/spreadsheetml/2006/main" count="6354" uniqueCount="166">
  <si>
    <t>Ticker</t>
  </si>
  <si>
    <t>Company Name</t>
  </si>
  <si>
    <t>Last Fiscal Year</t>
  </si>
  <si>
    <t>Current</t>
  </si>
  <si>
    <t>Implied Market Value</t>
  </si>
  <si>
    <t>Net Shareholder Value Creation</t>
  </si>
  <si>
    <t>Current (TTM)</t>
  </si>
  <si>
    <t>Current ROIC</t>
  </si>
  <si>
    <t>Implied EV/IC ratio</t>
  </si>
  <si>
    <t>Current Invested Capital</t>
  </si>
  <si>
    <t>Implied Enterprise Value</t>
  </si>
  <si>
    <t>Excess Cash</t>
  </si>
  <si>
    <t>Net Discontinued Operations Asset (Liability)</t>
  </si>
  <si>
    <t>Net Deferred Tax Liability</t>
  </si>
  <si>
    <t>Net Deferred Compensation Asset (Liability)</t>
  </si>
  <si>
    <t>Fair Value of Unconsolidated Subsidiary Assets (non-operating)</t>
  </si>
  <si>
    <t>Fair Value of Total Debt</t>
  </si>
  <si>
    <t>Fair Value of Preferred Capital</t>
  </si>
  <si>
    <t>Fair Value of Minority Interests</t>
  </si>
  <si>
    <t>Value of Outstanding ESO After Tax</t>
  </si>
  <si>
    <t>Pensions Net Funded Status</t>
  </si>
  <si>
    <t>Current Basic Shares Out</t>
  </si>
  <si>
    <t>Implied Share Price</t>
  </si>
  <si>
    <t>Current Share Price</t>
  </si>
  <si>
    <t>Implied Premium/Discount</t>
  </si>
  <si>
    <t>Implied Share Prices Based on</t>
  </si>
  <si>
    <t xml:space="preserve"> Current ROIC and Regressions analyses</t>
  </si>
  <si>
    <t>New ROIC</t>
  </si>
  <si>
    <t xml:space="preserve"> - "m" from peer group regression</t>
  </si>
  <si>
    <t xml:space="preserve"> - "b" from peer group regression</t>
  </si>
  <si>
    <t>Current Market Value</t>
  </si>
  <si>
    <t>Gain over Current Market Value</t>
  </si>
  <si>
    <t>$ in millions except per share amounts</t>
  </si>
  <si>
    <t xml:space="preserve"> - "m" from linear equation</t>
  </si>
  <si>
    <t xml:space="preserve"> - "b" from linear equation</t>
  </si>
  <si>
    <t>S&amp;P</t>
  </si>
  <si>
    <t>Peer Group</t>
  </si>
  <si>
    <t>Number of Companies</t>
  </si>
  <si>
    <t>% Market Value Gain</t>
  </si>
  <si>
    <t>For Undervalued Stocks: The Value Of Better Communicating The Focus on ROIC to Investors</t>
  </si>
  <si>
    <t>For Overvalued Stocks: The Downside Risk of Not Improving ROIC</t>
  </si>
  <si>
    <t>SECTION 1</t>
  </si>
  <si>
    <t>Stock Price Upside/(Downside)</t>
  </si>
  <si>
    <t>Market Value Upside/(Downside)</t>
  </si>
  <si>
    <t>% Upside/(Downside)</t>
  </si>
  <si>
    <t>1 (focus)</t>
  </si>
  <si>
    <t>ROIC</t>
  </si>
  <si>
    <t>CAPITAL_INVESTED_ADJUSTED</t>
  </si>
  <si>
    <t>EXCESS_CASH</t>
  </si>
  <si>
    <t>ASSETS_DISCONTINUED_NET</t>
  </si>
  <si>
    <t>DEFERRED_TAX_NET_ADJUSTED</t>
  </si>
  <si>
    <t>ASSETS_DEFERRED_COMPENSATION_NET</t>
  </si>
  <si>
    <t>ASSETS_FIXED_NON_OPERATING_UNCONSOLIDATED_ADJUSTED</t>
  </si>
  <si>
    <t>DEBT_ADJUSTED</t>
  </si>
  <si>
    <t>STOCK_PREFERRED_ADJUSTED</t>
  </si>
  <si>
    <t>INTEREST_MINORITY_ADJUSTED</t>
  </si>
  <si>
    <t>TOTAL_ESO_TRANCHE_VALUE_AFTER_TAX</t>
  </si>
  <si>
    <t>PENSION_FUNDED_STATUS_ADJUSTED</t>
  </si>
  <si>
    <t>SHARES_OUTSTANDING_SPLIT_ADJUSTED</t>
  </si>
  <si>
    <t>STOCK_PRICE_SPLIT_ADJUSTED</t>
  </si>
  <si>
    <t>EQUITY_MARKET_VALUE</t>
  </si>
  <si>
    <t>CAPITAL_INVESTED_ADJUSTED_TURNS</t>
  </si>
  <si>
    <t>NOPAT_PER_REVENUE_OPERATING</t>
  </si>
  <si>
    <t>REVENUE_OPERATING_YOY_DELTA_PERCENT</t>
  </si>
  <si>
    <t xml:space="preserve">SQL Tickers: </t>
  </si>
  <si>
    <t xml:space="preserve">Focus Ticker 1: </t>
  </si>
  <si>
    <t>Enter Tickers</t>
  </si>
  <si>
    <t>Copy SQL Tickers</t>
  </si>
  <si>
    <t>Invested Capital Turns</t>
  </si>
  <si>
    <t>NOPAT Margin</t>
  </si>
  <si>
    <t>Linked version below - will dynamically update</t>
  </si>
  <si>
    <t>Net Non-Operating Assets</t>
  </si>
  <si>
    <t>Regression Analysis Comparison</t>
  </si>
  <si>
    <t>Values in Millions except per share amounts</t>
  </si>
  <si>
    <t>Sustain Current Level</t>
  </si>
  <si>
    <t xml:space="preserve">
Net Operating Profit After-Tax (NOPAT)-Operating Approach
</t>
  </si>
  <si>
    <t xml:space="preserve">
Operating Revenues</t>
  </si>
  <si>
    <t>Scenario 1</t>
  </si>
  <si>
    <t>Scenario 2</t>
  </si>
  <si>
    <t>Scenario 3</t>
  </si>
  <si>
    <t>Operating Revenue</t>
  </si>
  <si>
    <t>Incremental Revenue Growth</t>
  </si>
  <si>
    <t>Unconsolidated Subsidiary Revenue</t>
  </si>
  <si>
    <t>Total Operating Revenue</t>
  </si>
  <si>
    <t>Average Invested Capital Turns</t>
  </si>
  <si>
    <t>Implied Stock Price</t>
  </si>
  <si>
    <t xml:space="preserve">
Operating Expenses
</t>
  </si>
  <si>
    <t>Additional Details</t>
  </si>
  <si>
    <t>Credit Loss Provision</t>
  </si>
  <si>
    <t>Gross Profit</t>
  </si>
  <si>
    <t>Gross Margin</t>
  </si>
  <si>
    <t>Selling, General, and Administrative</t>
  </si>
  <si>
    <t>Goodwill Amortization</t>
  </si>
  <si>
    <t>Other Operating Expense</t>
  </si>
  <si>
    <t>Total Operating Expense</t>
  </si>
  <si>
    <t>Total Non-Operating Expense Hidden in Operating Earnings</t>
  </si>
  <si>
    <t>ESO Expense (Employee Stock Options)</t>
  </si>
  <si>
    <t>Adjusted Total Operating Expenses</t>
  </si>
  <si>
    <t>EBIT/EBT</t>
  </si>
  <si>
    <t>EBITA/EBTA</t>
  </si>
  <si>
    <t>Change in Total Reserves</t>
  </si>
  <si>
    <t>-</t>
  </si>
  <si>
    <t>Implied Interest for PV of Operating Leases</t>
  </si>
  <si>
    <t>Plug Override - NOPBT</t>
  </si>
  <si>
    <t>Figure 1</t>
  </si>
  <si>
    <t>NOPBT (Net Operating Profit Before Tax)</t>
  </si>
  <si>
    <t>NOPBT Margin</t>
  </si>
  <si>
    <t>Cash Tax Rate</t>
  </si>
  <si>
    <t>Cash Operating Taxes</t>
  </si>
  <si>
    <t>% Gain</t>
  </si>
  <si>
    <t>NOPAT (Net Operating Profit After Tax)</t>
  </si>
  <si>
    <t>Average Invested Capital Turns (calc)</t>
  </si>
  <si>
    <t>Average Invested Capital (system</t>
  </si>
  <si>
    <t>ROIC (calc)</t>
  </si>
  <si>
    <t xml:space="preserve">
Net Operating Profit After-Tax (NOPAT)-Financing Approach
</t>
  </si>
  <si>
    <t>GAAP Net Income</t>
  </si>
  <si>
    <t>GAAP Net Income after Capitalized Items</t>
  </si>
  <si>
    <t>Increase in Equity Equivalents</t>
  </si>
  <si>
    <t>Adjusted Net Income</t>
  </si>
  <si>
    <t>Non-Operating Expense Hidden in Operating Earnings</t>
  </si>
  <si>
    <t>Asset Write-Downs Hidden in Operating Earnings</t>
  </si>
  <si>
    <t>Pension Service Income Hidden in Operating Earnings</t>
  </si>
  <si>
    <t>Recurring Hidden Net Periodic Benefit Costs</t>
  </si>
  <si>
    <t>Non-Recurring Hidden Net Periodic Benefit Costs</t>
  </si>
  <si>
    <t>Reported Net Non-Operating Items</t>
  </si>
  <si>
    <t>Total Net Non-Operating Expense/(Income)</t>
  </si>
  <si>
    <t>Non-Operating Tax Adjustment</t>
  </si>
  <si>
    <t>Net After-Tax Non-Operating Expense/(Income)</t>
  </si>
  <si>
    <t>Total Adjusted Non-Operating Income After Tax</t>
  </si>
  <si>
    <t>Unlevered NOPAT Per Share</t>
  </si>
  <si>
    <t>Unlevered NOPAT Per Share Growth</t>
  </si>
  <si>
    <t>Gain Over Current Market Cap</t>
  </si>
  <si>
    <t>Gain Share of 0.01%</t>
  </si>
  <si>
    <t>Stock Price Change per share</t>
  </si>
  <si>
    <t>Current Average Invested Capital</t>
  </si>
  <si>
    <t>Implied ROIC</t>
  </si>
  <si>
    <t>Figure 4</t>
  </si>
  <si>
    <t xml:space="preserve">Regression Analysis Groups </t>
  </si>
  <si>
    <t>Current EV/IC</t>
  </si>
  <si>
    <t>Current Basic Shares Outstanding (millions)</t>
  </si>
  <si>
    <t>Implied EV/IC ratio (based on y=20.159x+0.0665)</t>
  </si>
  <si>
    <t>Innovation That Destroys Value</t>
  </si>
  <si>
    <t>BAC</t>
  </si>
  <si>
    <t>Bank of America Corp</t>
  </si>
  <si>
    <t>C</t>
  </si>
  <si>
    <t>Citigroup Inc.</t>
  </si>
  <si>
    <t>GS</t>
  </si>
  <si>
    <t>Goldman Sachs Group, Inc.</t>
  </si>
  <si>
    <t>JPM</t>
  </si>
  <si>
    <t>JPMorgan Chase &amp; Company</t>
  </si>
  <si>
    <t>MS</t>
  </si>
  <si>
    <t>Morgan Stanley</t>
  </si>
  <si>
    <t>WFC</t>
  </si>
  <si>
    <t>Wells Fargo &amp; Company</t>
  </si>
  <si>
    <t>Net Interest Income</t>
  </si>
  <si>
    <t>Other Compensation</t>
  </si>
  <si>
    <t>Losses From Unconsolidated Subsidiaries</t>
  </si>
  <si>
    <t>Current MS ROIC</t>
  </si>
  <si>
    <t>Financial Companies in S&amp;P</t>
  </si>
  <si>
    <t>Implied ROICs For MS</t>
  </si>
  <si>
    <t>Improve Margins</t>
  </si>
  <si>
    <t>Improve Margins And Increase Market Share</t>
  </si>
  <si>
    <t>Current/TTM</t>
  </si>
  <si>
    <t>New NOPAT</t>
  </si>
  <si>
    <t>New Invested Capital</t>
  </si>
  <si>
    <t>Large Cap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</si>
</sst>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&quot;$&quot;#,##0.00"/>
    <numFmt numFmtId="168" formatCode="0.00000%"/>
    <numFmt numFmtId="169" formatCode="_(* #,##0.0000_);_(* \(#,##0.0000\);_(* &quot;-&quot;??_);_(@_)"/>
    <numFmt numFmtId="170" formatCode="&quot;$&quot;#,##0"/>
    <numFmt numFmtId="171" formatCode="#,##0.0000_);[Red]\(#,##0.0000\)"/>
  </numFmts>
  <fonts count="26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u/>
      <sz val="12"/>
      <color theme="1"/>
      <name val="Arial"/>
    </font>
    <font>
      <b/>
      <sz val="12"/>
      <color theme="1"/>
      <name val="Arial"/>
    </font>
    <font>
      <b/>
      <sz val="12"/>
      <color rgb="FF0000FF"/>
      <name val="Arial"/>
    </font>
    <font>
      <sz val="20"/>
      <color theme="1"/>
      <name val="Arial"/>
    </font>
    <font>
      <b/>
      <sz val="12"/>
      <color rgb="FFFFFFFF"/>
      <name val="Calibri"/>
    </font>
    <font>
      <sz val="12"/>
      <color rgb="FF000000"/>
      <name val="Calibri"/>
    </font>
    <font>
      <b/>
      <sz val="12"/>
      <color theme="1"/>
      <name val="Calibri"/>
      <family val="2"/>
      <charset val="134"/>
      <scheme val="minor"/>
    </font>
    <font>
      <b/>
      <sz val="12"/>
      <color theme="0"/>
      <name val="Arial"/>
    </font>
    <font>
      <sz val="11"/>
      <color theme="1"/>
      <name val="Arial"/>
      <family val="2"/>
      <charset val="134"/>
    </font>
    <font>
      <b/>
      <sz val="11"/>
      <color theme="1"/>
      <name val="Arial"/>
      <family val="2"/>
      <charset val="134"/>
    </font>
    <font>
      <sz val="11"/>
      <color rgb="FF000000"/>
      <name val="Arial"/>
      <family val="2"/>
      <charset val="134"/>
    </font>
    <font>
      <u/>
      <sz val="11"/>
      <color theme="1"/>
      <name val="Arial"/>
    </font>
    <font>
      <b/>
      <sz val="11"/>
      <color rgb="FF0000FF"/>
      <name val="Arial"/>
    </font>
    <font>
      <sz val="8"/>
      <color theme="1"/>
      <name val="Arial"/>
    </font>
    <font>
      <sz val="12"/>
      <color rgb="FF0000FF"/>
      <name val="Arial"/>
    </font>
    <font>
      <sz val="12"/>
      <color rgb="FF000000"/>
      <name val="Arial"/>
      <family val="2"/>
    </font>
    <font>
      <sz val="12"/>
      <name val="Arial"/>
    </font>
    <font>
      <b/>
      <sz val="14"/>
      <color theme="0"/>
      <name val="Arial"/>
    </font>
    <font>
      <b/>
      <sz val="12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E385B"/>
        <bgColor theme="1"/>
      </patternFill>
    </fill>
    <fill>
      <patternFill patternType="solid">
        <fgColor rgb="FFC8DAEF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63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6" fillId="0" borderId="0" xfId="0" applyFont="1"/>
    <xf numFmtId="164" fontId="6" fillId="0" borderId="0" xfId="0" applyNumberFormat="1" applyFont="1"/>
    <xf numFmtId="10" fontId="6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6" fillId="0" borderId="0" xfId="1" applyFont="1"/>
    <xf numFmtId="9" fontId="6" fillId="0" borderId="0" xfId="2" applyFont="1"/>
    <xf numFmtId="0" fontId="6" fillId="0" borderId="0" xfId="0" applyFont="1" applyFill="1"/>
    <xf numFmtId="0" fontId="6" fillId="2" borderId="0" xfId="0" applyFont="1" applyFill="1"/>
    <xf numFmtId="9" fontId="6" fillId="2" borderId="0" xfId="2" applyFont="1" applyFill="1"/>
    <xf numFmtId="166" fontId="6" fillId="2" borderId="0" xfId="1" applyNumberFormat="1" applyFont="1" applyFill="1"/>
    <xf numFmtId="0" fontId="8" fillId="0" borderId="0" xfId="0" applyFont="1"/>
    <xf numFmtId="0" fontId="9" fillId="0" borderId="0" xfId="0" applyFont="1"/>
    <xf numFmtId="4" fontId="6" fillId="0" borderId="0" xfId="0" applyNumberFormat="1" applyFont="1"/>
    <xf numFmtId="8" fontId="6" fillId="2" borderId="0" xfId="0" applyNumberFormat="1" applyFont="1" applyFill="1"/>
    <xf numFmtId="8" fontId="6" fillId="0" borderId="0" xfId="0" applyNumberFormat="1" applyFont="1"/>
    <xf numFmtId="43" fontId="6" fillId="0" borderId="0" xfId="0" applyNumberFormat="1" applyFont="1"/>
    <xf numFmtId="0" fontId="10" fillId="0" borderId="0" xfId="0" applyFont="1"/>
    <xf numFmtId="43" fontId="6" fillId="0" borderId="0" xfId="1" applyFont="1" applyFill="1"/>
    <xf numFmtId="8" fontId="6" fillId="0" borderId="0" xfId="0" applyNumberFormat="1" applyFont="1" applyFill="1"/>
    <xf numFmtId="43" fontId="6" fillId="0" borderId="0" xfId="0" applyNumberFormat="1" applyFont="1" applyFill="1"/>
    <xf numFmtId="9" fontId="6" fillId="0" borderId="0" xfId="2" applyFont="1" applyFill="1"/>
    <xf numFmtId="0" fontId="6" fillId="3" borderId="1" xfId="0" applyFont="1" applyFill="1" applyBorder="1"/>
    <xf numFmtId="0" fontId="8" fillId="0" borderId="0" xfId="0" applyFont="1" applyAlignment="1">
      <alignment horizontal="right"/>
    </xf>
    <xf numFmtId="0" fontId="6" fillId="2" borderId="0" xfId="0" applyNumberFormat="1" applyFont="1" applyFill="1"/>
    <xf numFmtId="167" fontId="6" fillId="2" borderId="0" xfId="0" applyNumberFormat="1" applyFont="1" applyFill="1"/>
    <xf numFmtId="0" fontId="6" fillId="0" borderId="0" xfId="0" applyFont="1" applyFill="1" applyAlignment="1">
      <alignment horizontal="left" indent="1"/>
    </xf>
    <xf numFmtId="0" fontId="9" fillId="0" borderId="0" xfId="0" applyFont="1" applyFill="1"/>
    <xf numFmtId="4" fontId="6" fillId="0" borderId="0" xfId="0" applyNumberFormat="1" applyFont="1" applyFill="1"/>
    <xf numFmtId="0" fontId="6" fillId="3" borderId="0" xfId="0" applyFont="1" applyFill="1" applyBorder="1"/>
    <xf numFmtId="0" fontId="8" fillId="0" borderId="0" xfId="0" applyFont="1" applyAlignment="1">
      <alignment horizontal="center"/>
    </xf>
    <xf numFmtId="0" fontId="11" fillId="4" borderId="2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2" fillId="5" borderId="5" xfId="0" applyNumberFormat="1" applyFont="1" applyFill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164" fontId="12" fillId="5" borderId="5" xfId="0" applyNumberFormat="1" applyFont="1" applyFill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9" fontId="12" fillId="5" borderId="5" xfId="0" applyNumberFormat="1" applyFont="1" applyFill="1" applyBorder="1" applyAlignment="1">
      <alignment horizontal="right" vertical="center"/>
    </xf>
    <xf numFmtId="9" fontId="12" fillId="0" borderId="5" xfId="0" applyNumberFormat="1" applyFont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2" fontId="6" fillId="0" borderId="0" xfId="0" applyNumberFormat="1" applyFont="1"/>
    <xf numFmtId="7" fontId="6" fillId="0" borderId="0" xfId="0" applyNumberFormat="1" applyFont="1"/>
    <xf numFmtId="0" fontId="6" fillId="0" borderId="7" xfId="0" applyFont="1" applyBorder="1"/>
    <xf numFmtId="0" fontId="15" fillId="0" borderId="0" xfId="301" applyAlignment="1">
      <alignment wrapText="1"/>
    </xf>
    <xf numFmtId="0" fontId="16" fillId="0" borderId="0" xfId="301" applyFont="1" applyAlignment="1">
      <alignment wrapText="1"/>
    </xf>
    <xf numFmtId="0" fontId="14" fillId="6" borderId="6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wrapText="1"/>
    </xf>
    <xf numFmtId="0" fontId="16" fillId="0" borderId="0" xfId="301" applyFont="1"/>
    <xf numFmtId="0" fontId="15" fillId="0" borderId="0" xfId="301"/>
    <xf numFmtId="0" fontId="17" fillId="0" borderId="0" xfId="301" applyFont="1"/>
    <xf numFmtId="0" fontId="18" fillId="0" borderId="0" xfId="301" applyFont="1"/>
    <xf numFmtId="164" fontId="19" fillId="0" borderId="0" xfId="302" applyNumberFormat="1" applyFont="1"/>
    <xf numFmtId="0" fontId="20" fillId="0" borderId="0" xfId="0" applyFont="1"/>
    <xf numFmtId="0" fontId="14" fillId="6" borderId="8" xfId="0" applyFont="1" applyFill="1" applyBorder="1" applyAlignment="1">
      <alignment horizontal="center" wrapText="1"/>
    </xf>
    <xf numFmtId="0" fontId="14" fillId="6" borderId="8" xfId="0" applyFont="1" applyFill="1" applyBorder="1"/>
    <xf numFmtId="4" fontId="0" fillId="0" borderId="0" xfId="0" applyNumberFormat="1"/>
    <xf numFmtId="4" fontId="15" fillId="0" borderId="0" xfId="301" applyNumberFormat="1"/>
    <xf numFmtId="165" fontId="0" fillId="0" borderId="0" xfId="303" applyNumberFormat="1" applyFont="1"/>
    <xf numFmtId="165" fontId="15" fillId="0" borderId="0" xfId="301" applyNumberFormat="1"/>
    <xf numFmtId="0" fontId="6" fillId="7" borderId="1" xfId="0" applyFont="1" applyFill="1" applyBorder="1"/>
    <xf numFmtId="164" fontId="6" fillId="7" borderId="1" xfId="302" applyNumberFormat="1" applyFont="1" applyFill="1" applyBorder="1"/>
    <xf numFmtId="0" fontId="6" fillId="0" borderId="1" xfId="0" applyFont="1" applyFill="1" applyBorder="1"/>
    <xf numFmtId="164" fontId="6" fillId="0" borderId="1" xfId="302" applyNumberFormat="1" applyFont="1" applyFill="1" applyBorder="1"/>
    <xf numFmtId="8" fontId="16" fillId="0" borderId="0" xfId="301" applyNumberFormat="1" applyFont="1"/>
    <xf numFmtId="8" fontId="15" fillId="0" borderId="0" xfId="301" applyNumberFormat="1"/>
    <xf numFmtId="0" fontId="6" fillId="0" borderId="1" xfId="0" applyFont="1" applyBorder="1"/>
    <xf numFmtId="6" fontId="6" fillId="0" borderId="1" xfId="0" applyNumberFormat="1" applyFont="1" applyBorder="1"/>
    <xf numFmtId="8" fontId="6" fillId="7" borderId="1" xfId="0" applyNumberFormat="1" applyFont="1" applyFill="1" applyBorder="1"/>
    <xf numFmtId="10" fontId="19" fillId="0" borderId="0" xfId="302" applyNumberFormat="1" applyFont="1"/>
    <xf numFmtId="9" fontId="6" fillId="7" borderId="1" xfId="0" applyNumberFormat="1" applyFont="1" applyFill="1" applyBorder="1"/>
    <xf numFmtId="0" fontId="6" fillId="0" borderId="0" xfId="0" applyFont="1" applyBorder="1"/>
    <xf numFmtId="165" fontId="6" fillId="0" borderId="0" xfId="0" applyNumberFormat="1" applyFont="1" applyBorder="1"/>
    <xf numFmtId="6" fontId="6" fillId="0" borderId="0" xfId="0" applyNumberFormat="1" applyFont="1" applyBorder="1"/>
    <xf numFmtId="8" fontId="0" fillId="0" borderId="0" xfId="0" applyNumberFormat="1"/>
    <xf numFmtId="0" fontId="6" fillId="0" borderId="1" xfId="301" applyFont="1" applyBorder="1"/>
    <xf numFmtId="9" fontId="6" fillId="0" borderId="1" xfId="302" applyFont="1" applyBorder="1"/>
    <xf numFmtId="0" fontId="6" fillId="8" borderId="1" xfId="301" applyFont="1" applyFill="1" applyBorder="1"/>
    <xf numFmtId="0" fontId="21" fillId="8" borderId="1" xfId="301" applyFont="1" applyFill="1" applyBorder="1"/>
    <xf numFmtId="10" fontId="15" fillId="0" borderId="0" xfId="301" applyNumberFormat="1"/>
    <xf numFmtId="0" fontId="21" fillId="0" borderId="1" xfId="301" applyFont="1" applyBorder="1"/>
    <xf numFmtId="43" fontId="6" fillId="8" borderId="1" xfId="303" applyFont="1" applyFill="1" applyBorder="1"/>
    <xf numFmtId="164" fontId="15" fillId="0" borderId="0" xfId="301" applyNumberFormat="1"/>
    <xf numFmtId="164" fontId="15" fillId="0" borderId="0" xfId="302" applyNumberFormat="1" applyFont="1"/>
    <xf numFmtId="43" fontId="21" fillId="0" borderId="1" xfId="303" applyFont="1" applyBorder="1"/>
    <xf numFmtId="43" fontId="21" fillId="8" borderId="1" xfId="303" applyFont="1" applyFill="1" applyBorder="1"/>
    <xf numFmtId="9" fontId="6" fillId="8" borderId="1" xfId="302" applyFont="1" applyFill="1" applyBorder="1"/>
    <xf numFmtId="0" fontId="14" fillId="6" borderId="6" xfId="0" applyFont="1" applyFill="1" applyBorder="1"/>
    <xf numFmtId="10" fontId="16" fillId="0" borderId="0" xfId="301" applyNumberFormat="1" applyFont="1"/>
    <xf numFmtId="0" fontId="6" fillId="7" borderId="7" xfId="0" applyFont="1" applyFill="1" applyBorder="1"/>
    <xf numFmtId="9" fontId="6" fillId="7" borderId="7" xfId="0" applyNumberFormat="1" applyFont="1" applyFill="1" applyBorder="1"/>
    <xf numFmtId="10" fontId="0" fillId="0" borderId="0" xfId="304" applyNumberFormat="1" applyFont="1"/>
    <xf numFmtId="169" fontId="15" fillId="0" borderId="0" xfId="303" applyNumberFormat="1" applyFont="1"/>
    <xf numFmtId="168" fontId="15" fillId="0" borderId="0" xfId="301" applyNumberFormat="1"/>
    <xf numFmtId="10" fontId="17" fillId="0" borderId="0" xfId="301" applyNumberFormat="1" applyFont="1"/>
    <xf numFmtId="0" fontId="22" fillId="0" borderId="0" xfId="0" applyFont="1"/>
    <xf numFmtId="10" fontId="13" fillId="0" borderId="0" xfId="0" applyNumberFormat="1" applyFont="1"/>
    <xf numFmtId="0" fontId="13" fillId="0" borderId="0" xfId="0" applyFont="1"/>
    <xf numFmtId="8" fontId="21" fillId="8" borderId="1" xfId="303" applyNumberFormat="1" applyFont="1" applyFill="1" applyBorder="1"/>
    <xf numFmtId="8" fontId="21" fillId="0" borderId="1" xfId="303" applyNumberFormat="1" applyFont="1" applyBorder="1"/>
    <xf numFmtId="6" fontId="21" fillId="8" borderId="1" xfId="303" applyNumberFormat="1" applyFont="1" applyFill="1" applyBorder="1"/>
    <xf numFmtId="6" fontId="15" fillId="0" borderId="0" xfId="301" applyNumberFormat="1"/>
    <xf numFmtId="167" fontId="15" fillId="0" borderId="0" xfId="301" applyNumberFormat="1"/>
    <xf numFmtId="39" fontId="6" fillId="8" borderId="1" xfId="303" applyNumberFormat="1" applyFont="1" applyFill="1" applyBorder="1"/>
    <xf numFmtId="8" fontId="6" fillId="0" borderId="7" xfId="0" applyNumberFormat="1" applyFont="1" applyBorder="1"/>
    <xf numFmtId="8" fontId="21" fillId="8" borderId="1" xfId="301" applyNumberFormat="1" applyFont="1" applyFill="1" applyBorder="1"/>
    <xf numFmtId="170" fontId="6" fillId="0" borderId="0" xfId="0" applyNumberFormat="1" applyFont="1"/>
    <xf numFmtId="5" fontId="6" fillId="0" borderId="7" xfId="0" applyNumberFormat="1" applyFont="1" applyBorder="1"/>
    <xf numFmtId="7" fontId="6" fillId="0" borderId="1" xfId="303" applyNumberFormat="1" applyFont="1" applyBorder="1"/>
    <xf numFmtId="5" fontId="6" fillId="8" borderId="1" xfId="301" applyNumberFormat="1" applyFont="1" applyFill="1" applyBorder="1"/>
    <xf numFmtId="170" fontId="6" fillId="0" borderId="1" xfId="301" applyNumberFormat="1" applyFont="1" applyBorder="1"/>
    <xf numFmtId="5" fontId="21" fillId="0" borderId="1" xfId="303" applyNumberFormat="1" applyFont="1" applyBorder="1"/>
    <xf numFmtId="5" fontId="6" fillId="8" borderId="1" xfId="303" applyNumberFormat="1" applyFont="1" applyFill="1" applyBorder="1"/>
    <xf numFmtId="170" fontId="6" fillId="0" borderId="1" xfId="0" applyNumberFormat="1" applyFont="1" applyBorder="1"/>
    <xf numFmtId="0" fontId="6" fillId="9" borderId="7" xfId="0" applyFont="1" applyFill="1" applyBorder="1"/>
    <xf numFmtId="9" fontId="6" fillId="9" borderId="7" xfId="0" applyNumberFormat="1" applyFont="1" applyFill="1" applyBorder="1"/>
    <xf numFmtId="170" fontId="6" fillId="7" borderId="7" xfId="0" applyNumberFormat="1" applyFont="1" applyFill="1" applyBorder="1"/>
    <xf numFmtId="8" fontId="6" fillId="0" borderId="0" xfId="2" applyNumberFormat="1" applyFont="1" applyFill="1"/>
    <xf numFmtId="0" fontId="6" fillId="0" borderId="0" xfId="2" applyNumberFormat="1" applyFont="1"/>
    <xf numFmtId="43" fontId="9" fillId="0" borderId="0" xfId="1" applyFont="1" applyFill="1"/>
    <xf numFmtId="164" fontId="6" fillId="0" borderId="0" xfId="2" applyNumberFormat="1" applyFont="1" applyFill="1"/>
    <xf numFmtId="5" fontId="23" fillId="0" borderId="1" xfId="303" applyNumberFormat="1" applyFont="1" applyBorder="1"/>
    <xf numFmtId="10" fontId="16" fillId="0" borderId="0" xfId="2" applyNumberFormat="1" applyFont="1"/>
    <xf numFmtId="164" fontId="15" fillId="0" borderId="0" xfId="2" applyNumberFormat="1" applyFont="1"/>
    <xf numFmtId="43" fontId="6" fillId="10" borderId="1" xfId="303" applyFont="1" applyFill="1" applyBorder="1"/>
    <xf numFmtId="167" fontId="6" fillId="10" borderId="1" xfId="0" applyNumberFormat="1" applyFont="1" applyFill="1" applyBorder="1"/>
    <xf numFmtId="0" fontId="14" fillId="11" borderId="6" xfId="0" applyFont="1" applyFill="1" applyBorder="1"/>
    <xf numFmtId="0" fontId="6" fillId="12" borderId="7" xfId="0" applyFont="1" applyFill="1" applyBorder="1"/>
    <xf numFmtId="0" fontId="24" fillId="13" borderId="0" xfId="0" applyFont="1" applyFill="1" applyAlignment="1">
      <alignment horizontal="centerContinuous"/>
    </xf>
    <xf numFmtId="0" fontId="14" fillId="11" borderId="6" xfId="0" applyFont="1" applyFill="1" applyBorder="1" applyAlignment="1">
      <alignment horizontal="center"/>
    </xf>
    <xf numFmtId="43" fontId="6" fillId="12" borderId="7" xfId="1" applyFont="1" applyFill="1" applyBorder="1"/>
    <xf numFmtId="9" fontId="6" fillId="0" borderId="7" xfId="2" applyNumberFormat="1" applyFont="1" applyBorder="1"/>
    <xf numFmtId="167" fontId="6" fillId="14" borderId="0" xfId="0" applyNumberFormat="1" applyFont="1" applyFill="1"/>
    <xf numFmtId="6" fontId="6" fillId="0" borderId="0" xfId="0" applyNumberFormat="1" applyFont="1"/>
    <xf numFmtId="41" fontId="6" fillId="0" borderId="0" xfId="0" applyNumberFormat="1" applyFont="1"/>
    <xf numFmtId="167" fontId="22" fillId="0" borderId="0" xfId="0" applyNumberFormat="1" applyFont="1"/>
    <xf numFmtId="0" fontId="15" fillId="0" borderId="0" xfId="301" applyFont="1"/>
    <xf numFmtId="167" fontId="15" fillId="0" borderId="0" xfId="301" applyNumberFormat="1" applyFont="1"/>
    <xf numFmtId="8" fontId="22" fillId="0" borderId="0" xfId="0" applyNumberFormat="1" applyFont="1"/>
    <xf numFmtId="167" fontId="0" fillId="0" borderId="0" xfId="0" applyNumberFormat="1"/>
    <xf numFmtId="10" fontId="22" fillId="0" borderId="0" xfId="0" applyNumberFormat="1" applyFont="1"/>
    <xf numFmtId="10" fontId="25" fillId="0" borderId="0" xfId="0" applyNumberFormat="1" applyFont="1"/>
    <xf numFmtId="8" fontId="25" fillId="0" borderId="0" xfId="0" applyNumberFormat="1" applyFont="1"/>
    <xf numFmtId="7" fontId="1" fillId="0" borderId="0" xfId="303" applyNumberFormat="1" applyFont="1"/>
    <xf numFmtId="167" fontId="15" fillId="0" borderId="0" xfId="302" applyNumberFormat="1" applyFont="1"/>
    <xf numFmtId="5" fontId="15" fillId="0" borderId="0" xfId="301" applyNumberFormat="1"/>
    <xf numFmtId="1" fontId="21" fillId="8" borderId="1" xfId="301" applyNumberFormat="1" applyFont="1" applyFill="1" applyBorder="1"/>
    <xf numFmtId="8" fontId="6" fillId="7" borderId="1" xfId="0" applyNumberFormat="1" applyFont="1" applyFill="1" applyBorder="1" applyAlignment="1">
      <alignment horizontal="right"/>
    </xf>
    <xf numFmtId="167" fontId="6" fillId="9" borderId="7" xfId="0" applyNumberFormat="1" applyFont="1" applyFill="1" applyBorder="1" applyAlignment="1">
      <alignment horizontal="right"/>
    </xf>
    <xf numFmtId="8" fontId="13" fillId="0" borderId="0" xfId="0" applyNumberFormat="1" applyFont="1"/>
    <xf numFmtId="10" fontId="15" fillId="0" borderId="0" xfId="301" applyNumberFormat="1" applyFont="1"/>
    <xf numFmtId="171" fontId="15" fillId="0" borderId="0" xfId="301" applyNumberFormat="1"/>
    <xf numFmtId="8" fontId="15" fillId="0" borderId="0" xfId="301" applyNumberFormat="1" applyFont="1"/>
    <xf numFmtId="164" fontId="6" fillId="7" borderId="1" xfId="302" quotePrefix="1" applyNumberFormat="1" applyFont="1" applyFill="1" applyBorder="1"/>
    <xf numFmtId="0" fontId="6" fillId="9" borderId="1" xfId="0" applyFont="1" applyFill="1" applyBorder="1"/>
    <xf numFmtId="8" fontId="6" fillId="9" borderId="1" xfId="303" applyNumberFormat="1" applyFont="1" applyFill="1" applyBorder="1"/>
    <xf numFmtId="8" fontId="6" fillId="10" borderId="1" xfId="303" applyNumberFormat="1" applyFont="1" applyFill="1" applyBorder="1"/>
  </cellXfs>
  <cellStyles count="637">
    <cellStyle name="Comma" xfId="1" builtinId="3"/>
    <cellStyle name="Comma 2" xfId="30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Normal" xfId="0" builtinId="0"/>
    <cellStyle name="Normal 2" xfId="301"/>
    <cellStyle name="Percent" xfId="2" builtinId="5"/>
    <cellStyle name="Percent 2" xfId="302"/>
    <cellStyle name="Percent 2 2" xfId="30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Trends for </a:t>
            </a:r>
          </a:p>
          <a:p>
            <a:pPr>
              <a:defRPr/>
            </a:pPr>
            <a:r>
              <a:rPr lang="en-US"/>
              <a:t>6 Largest US Banks</a:t>
            </a:r>
          </a:p>
        </c:rich>
      </c:tx>
      <c:layout>
        <c:manualLayout>
          <c:xMode val="edge"/>
          <c:yMode val="edge"/>
          <c:x val="0.387735529242051"/>
          <c:y val="0.01593625498007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72956553019705"/>
          <c:y val="0.162051090596434"/>
          <c:w val="0.919094796034944"/>
          <c:h val="0.711416644040185"/>
        </c:manualLayout>
      </c:layout>
      <c:lineChart>
        <c:grouping val="standard"/>
        <c:varyColors val="0"/>
        <c:ser>
          <c:idx val="2"/>
          <c:order val="0"/>
          <c:tx>
            <c:strRef>
              <c:f>ROIC!$C$6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ROIC!$F$6:$V$6</c:f>
              <c:numCache>
                <c:formatCode>0%</c:formatCode>
                <c:ptCount val="17"/>
                <c:pt idx="0">
                  <c:v>0.118</c:v>
                </c:pt>
                <c:pt idx="1">
                  <c:v>0.0878</c:v>
                </c:pt>
                <c:pt idx="2">
                  <c:v>0.0775</c:v>
                </c:pt>
                <c:pt idx="3">
                  <c:v>0.0988</c:v>
                </c:pt>
                <c:pt idx="4">
                  <c:v>0.0747</c:v>
                </c:pt>
                <c:pt idx="5">
                  <c:v>0.0844</c:v>
                </c:pt>
                <c:pt idx="6">
                  <c:v>0.0839</c:v>
                </c:pt>
                <c:pt idx="7">
                  <c:v>0.0379</c:v>
                </c:pt>
                <c:pt idx="8">
                  <c:v>-0.0542</c:v>
                </c:pt>
                <c:pt idx="9">
                  <c:v>0.0217</c:v>
                </c:pt>
                <c:pt idx="10">
                  <c:v>0.011</c:v>
                </c:pt>
                <c:pt idx="11">
                  <c:v>0.0032</c:v>
                </c:pt>
                <c:pt idx="12">
                  <c:v>0.0276</c:v>
                </c:pt>
                <c:pt idx="13">
                  <c:v>0.0351</c:v>
                </c:pt>
                <c:pt idx="14">
                  <c:v>0.0266</c:v>
                </c:pt>
                <c:pt idx="15">
                  <c:v>0.0431</c:v>
                </c:pt>
                <c:pt idx="16">
                  <c:v>0.0369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ROIC!$C$7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ROIC!$F$7:$V$7</c:f>
              <c:numCache>
                <c:formatCode>0%</c:formatCode>
                <c:ptCount val="17"/>
                <c:pt idx="0">
                  <c:v>0.0831</c:v>
                </c:pt>
                <c:pt idx="1">
                  <c:v>0.0322</c:v>
                </c:pt>
                <c:pt idx="2">
                  <c:v>0.0346</c:v>
                </c:pt>
                <c:pt idx="3">
                  <c:v>0.0545</c:v>
                </c:pt>
                <c:pt idx="4">
                  <c:v>0.0661</c:v>
                </c:pt>
                <c:pt idx="5">
                  <c:v>0.0426</c:v>
                </c:pt>
                <c:pt idx="6">
                  <c:v>0.0757</c:v>
                </c:pt>
                <c:pt idx="7">
                  <c:v>0.1149</c:v>
                </c:pt>
                <c:pt idx="8">
                  <c:v>0.0666</c:v>
                </c:pt>
                <c:pt idx="9">
                  <c:v>0.1038</c:v>
                </c:pt>
                <c:pt idx="10">
                  <c:v>0.0734</c:v>
                </c:pt>
                <c:pt idx="11">
                  <c:v>0.0783</c:v>
                </c:pt>
                <c:pt idx="12">
                  <c:v>0.0785</c:v>
                </c:pt>
                <c:pt idx="13">
                  <c:v>0.088</c:v>
                </c:pt>
                <c:pt idx="14">
                  <c:v>0.0744</c:v>
                </c:pt>
                <c:pt idx="15">
                  <c:v>0.085</c:v>
                </c:pt>
                <c:pt idx="16">
                  <c:v>0.0906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ROIC!$C$8</c:f>
              <c:strCache>
                <c:ptCount val="1"/>
                <c:pt idx="0">
                  <c:v>GS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ROIC!$F$8:$V$8</c:f>
              <c:numCache>
                <c:formatCode>0%</c:formatCode>
                <c:ptCount val="17"/>
                <c:pt idx="0">
                  <c:v>0.135</c:v>
                </c:pt>
                <c:pt idx="1">
                  <c:v>0.0676</c:v>
                </c:pt>
                <c:pt idx="2">
                  <c:v>0.0766</c:v>
                </c:pt>
                <c:pt idx="3">
                  <c:v>0.1368</c:v>
                </c:pt>
                <c:pt idx="4">
                  <c:v>0.1717</c:v>
                </c:pt>
                <c:pt idx="5">
                  <c:v>0.1811</c:v>
                </c:pt>
                <c:pt idx="6">
                  <c:v>0.2523</c:v>
                </c:pt>
                <c:pt idx="7">
                  <c:v>0.2424</c:v>
                </c:pt>
                <c:pt idx="8">
                  <c:v>0.0206</c:v>
                </c:pt>
                <c:pt idx="9">
                  <c:v>0.227</c:v>
                </c:pt>
                <c:pt idx="10">
                  <c:v>0.121</c:v>
                </c:pt>
                <c:pt idx="11">
                  <c:v>0.054</c:v>
                </c:pt>
                <c:pt idx="12">
                  <c:v>0.112</c:v>
                </c:pt>
                <c:pt idx="13">
                  <c:v>0.1035</c:v>
                </c:pt>
                <c:pt idx="14">
                  <c:v>0.1011</c:v>
                </c:pt>
                <c:pt idx="15">
                  <c:v>0.1049</c:v>
                </c:pt>
                <c:pt idx="16">
                  <c:v>0.0863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ROIC!$C$9</c:f>
              <c:strCache>
                <c:ptCount val="1"/>
                <c:pt idx="0">
                  <c:v>BAC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ROIC!$F$9:$V$9</c:f>
              <c:numCache>
                <c:formatCode>0%</c:formatCode>
                <c:ptCount val="17"/>
                <c:pt idx="0">
                  <c:v>0.089</c:v>
                </c:pt>
                <c:pt idx="1">
                  <c:v>0.0823</c:v>
                </c:pt>
                <c:pt idx="2">
                  <c:v>0.0905</c:v>
                </c:pt>
                <c:pt idx="3">
                  <c:v>0.1075</c:v>
                </c:pt>
                <c:pt idx="4">
                  <c:v>0.1417</c:v>
                </c:pt>
                <c:pt idx="5">
                  <c:v>0.1066</c:v>
                </c:pt>
                <c:pt idx="6">
                  <c:v>0.1336</c:v>
                </c:pt>
                <c:pt idx="7">
                  <c:v>0.0877</c:v>
                </c:pt>
                <c:pt idx="8">
                  <c:v>0.0614</c:v>
                </c:pt>
                <c:pt idx="9">
                  <c:v>0.0582</c:v>
                </c:pt>
                <c:pt idx="10">
                  <c:v>0.0129</c:v>
                </c:pt>
                <c:pt idx="11">
                  <c:v>-0.0226</c:v>
                </c:pt>
                <c:pt idx="12">
                  <c:v>0.0044</c:v>
                </c:pt>
                <c:pt idx="13">
                  <c:v>0.0302</c:v>
                </c:pt>
                <c:pt idx="14">
                  <c:v>0.0458</c:v>
                </c:pt>
                <c:pt idx="15">
                  <c:v>0.043</c:v>
                </c:pt>
                <c:pt idx="16">
                  <c:v>0.0437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ROIC!$C$10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ROIC!$L$10:$V$10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ROIC!$C$11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ROIC!$L$11:$V$11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9"/>
          <c:order val="6"/>
          <c:tx>
            <c:v>WFC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ROIC!$F$5:$V$5</c:f>
              <c:numCache>
                <c:formatCode>0%</c:formatCode>
                <c:ptCount val="17"/>
                <c:pt idx="0">
                  <c:v>0.093</c:v>
                </c:pt>
                <c:pt idx="1">
                  <c:v>0.0681</c:v>
                </c:pt>
                <c:pt idx="2">
                  <c:v>0.0969</c:v>
                </c:pt>
                <c:pt idx="3">
                  <c:v>0.1011</c:v>
                </c:pt>
                <c:pt idx="4">
                  <c:v>0.1055</c:v>
                </c:pt>
                <c:pt idx="5">
                  <c:v>0.1131</c:v>
                </c:pt>
                <c:pt idx="6">
                  <c:v>0.1164</c:v>
                </c:pt>
                <c:pt idx="7">
                  <c:v>0.125</c:v>
                </c:pt>
                <c:pt idx="8">
                  <c:v>0.0874</c:v>
                </c:pt>
                <c:pt idx="9">
                  <c:v>0.1117</c:v>
                </c:pt>
                <c:pt idx="10">
                  <c:v>0.0748</c:v>
                </c:pt>
                <c:pt idx="11">
                  <c:v>0.0763</c:v>
                </c:pt>
                <c:pt idx="12">
                  <c:v>0.0942</c:v>
                </c:pt>
                <c:pt idx="13">
                  <c:v>0.0959</c:v>
                </c:pt>
                <c:pt idx="14">
                  <c:v>0.0974</c:v>
                </c:pt>
                <c:pt idx="15">
                  <c:v>0.0985</c:v>
                </c:pt>
                <c:pt idx="16">
                  <c:v>0.1005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ROIC!$C$4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ROIC!$F$4:$V$4</c:f>
              <c:numCache>
                <c:formatCode>0%</c:formatCode>
                <c:ptCount val="17"/>
                <c:pt idx="0">
                  <c:v>0.2307</c:v>
                </c:pt>
                <c:pt idx="1">
                  <c:v>0.138</c:v>
                </c:pt>
                <c:pt idx="2">
                  <c:v>0.1215</c:v>
                </c:pt>
                <c:pt idx="3">
                  <c:v>0.1465</c:v>
                </c:pt>
                <c:pt idx="4">
                  <c:v>0.1447</c:v>
                </c:pt>
                <c:pt idx="5">
                  <c:v>0.1561</c:v>
                </c:pt>
                <c:pt idx="6">
                  <c:v>0.2204</c:v>
                </c:pt>
                <c:pt idx="7">
                  <c:v>0.0371</c:v>
                </c:pt>
                <c:pt idx="8">
                  <c:v>-0.0267</c:v>
                </c:pt>
                <c:pt idx="9">
                  <c:v>0.097</c:v>
                </c:pt>
                <c:pt idx="10">
                  <c:v>0.0808</c:v>
                </c:pt>
                <c:pt idx="11">
                  <c:v>0.0457</c:v>
                </c:pt>
                <c:pt idx="12">
                  <c:v>0.0611</c:v>
                </c:pt>
                <c:pt idx="13">
                  <c:v>0.0769</c:v>
                </c:pt>
                <c:pt idx="14">
                  <c:v>0.0732</c:v>
                </c:pt>
                <c:pt idx="15">
                  <c:v>0.0793</c:v>
                </c:pt>
                <c:pt idx="16">
                  <c:v>0.0682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59560"/>
        <c:axId val="2127462632"/>
      </c:lineChart>
      <c:catAx>
        <c:axId val="212745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127462632"/>
        <c:crosses val="autoZero"/>
        <c:auto val="1"/>
        <c:lblAlgn val="ctr"/>
        <c:lblOffset val="100"/>
        <c:noMultiLvlLbl val="0"/>
      </c:catAx>
      <c:valAx>
        <c:axId val="21274626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27459560"/>
        <c:crosses val="autoZero"/>
        <c:crossBetween val="midCat"/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2910131157463"/>
          <c:y val="0.94237555434881"/>
          <c:w val="0.738303004002672"/>
          <c:h val="0.05475088243279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NOPAT Margin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2956483250245"/>
          <c:w val="0.919094796034944"/>
          <c:h val="0.65941317616363"/>
        </c:manualLayout>
      </c:layout>
      <c:lineChart>
        <c:grouping val="standard"/>
        <c:varyColors val="0"/>
        <c:ser>
          <c:idx val="2"/>
          <c:order val="0"/>
          <c:tx>
            <c:strRef>
              <c:f>'NOPAT Margin'!$C$6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Margin'!$F$6:$V$6</c:f>
              <c:numCache>
                <c:formatCode>0%</c:formatCode>
                <c:ptCount val="17"/>
                <c:pt idx="0">
                  <c:v>0.2144</c:v>
                </c:pt>
                <c:pt idx="1">
                  <c:v>0.1932</c:v>
                </c:pt>
                <c:pt idx="2">
                  <c:v>0.2068</c:v>
                </c:pt>
                <c:pt idx="3">
                  <c:v>0.2451</c:v>
                </c:pt>
                <c:pt idx="4">
                  <c:v>0.1819</c:v>
                </c:pt>
                <c:pt idx="5">
                  <c:v>0.2317</c:v>
                </c:pt>
                <c:pt idx="6">
                  <c:v>0.2296</c:v>
                </c:pt>
                <c:pt idx="7">
                  <c:v>0.1232</c:v>
                </c:pt>
                <c:pt idx="8">
                  <c:v>-0.3162</c:v>
                </c:pt>
                <c:pt idx="9">
                  <c:v>0.0914</c:v>
                </c:pt>
                <c:pt idx="10">
                  <c:v>0.0432</c:v>
                </c:pt>
                <c:pt idx="11">
                  <c:v>0.0141</c:v>
                </c:pt>
                <c:pt idx="12">
                  <c:v>0.1374</c:v>
                </c:pt>
                <c:pt idx="13">
                  <c:v>0.1636</c:v>
                </c:pt>
                <c:pt idx="14">
                  <c:v>0.1298</c:v>
                </c:pt>
                <c:pt idx="15">
                  <c:v>0.2166</c:v>
                </c:pt>
                <c:pt idx="16">
                  <c:v>0.1816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'NOPAT Margin'!$C$7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Margin'!$F$7:$V$7</c:f>
              <c:numCache>
                <c:formatCode>0%</c:formatCode>
                <c:ptCount val="17"/>
                <c:pt idx="0">
                  <c:v>0.1953</c:v>
                </c:pt>
                <c:pt idx="1">
                  <c:v>0.1233</c:v>
                </c:pt>
                <c:pt idx="2">
                  <c:v>0.13</c:v>
                </c:pt>
                <c:pt idx="3">
                  <c:v>0.1842</c:v>
                </c:pt>
                <c:pt idx="4">
                  <c:v>0.2522</c:v>
                </c:pt>
                <c:pt idx="5">
                  <c:v>0.1663</c:v>
                </c:pt>
                <c:pt idx="6">
                  <c:v>0.2232</c:v>
                </c:pt>
                <c:pt idx="7">
                  <c:v>0.2433</c:v>
                </c:pt>
                <c:pt idx="8">
                  <c:v>0.1876</c:v>
                </c:pt>
                <c:pt idx="9">
                  <c:v>0.2313</c:v>
                </c:pt>
                <c:pt idx="10">
                  <c:v>0.1631</c:v>
                </c:pt>
                <c:pt idx="11">
                  <c:v>0.1889</c:v>
                </c:pt>
                <c:pt idx="12">
                  <c:v>0.1955</c:v>
                </c:pt>
                <c:pt idx="13">
                  <c:v>0.2261</c:v>
                </c:pt>
                <c:pt idx="14">
                  <c:v>0.204</c:v>
                </c:pt>
                <c:pt idx="15">
                  <c:v>0.2501</c:v>
                </c:pt>
                <c:pt idx="16">
                  <c:v>0.2505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'NOPAT Margin'!$C$8</c:f>
              <c:strCache>
                <c:ptCount val="1"/>
                <c:pt idx="0">
                  <c:v>GS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Margin'!$F$8:$V$8</c:f>
              <c:numCache>
                <c:formatCode>0%</c:formatCode>
                <c:ptCount val="17"/>
                <c:pt idx="0">
                  <c:v>0.1843</c:v>
                </c:pt>
                <c:pt idx="1">
                  <c:v>0.1197</c:v>
                </c:pt>
                <c:pt idx="2">
                  <c:v>0.1368</c:v>
                </c:pt>
                <c:pt idx="3">
                  <c:v>0.1965</c:v>
                </c:pt>
                <c:pt idx="4">
                  <c:v>0.2193</c:v>
                </c:pt>
                <c:pt idx="5">
                  <c:v>0.2269</c:v>
                </c:pt>
                <c:pt idx="6">
                  <c:v>0.2609</c:v>
                </c:pt>
                <c:pt idx="7">
                  <c:v>0.2552</c:v>
                </c:pt>
                <c:pt idx="8">
                  <c:v>0.0546</c:v>
                </c:pt>
                <c:pt idx="9">
                  <c:v>0.3341</c:v>
                </c:pt>
                <c:pt idx="10">
                  <c:v>0.2235</c:v>
                </c:pt>
                <c:pt idx="11">
                  <c:v>0.1416</c:v>
                </c:pt>
                <c:pt idx="12">
                  <c:v>0.2474</c:v>
                </c:pt>
                <c:pt idx="13">
                  <c:v>0.2388</c:v>
                </c:pt>
                <c:pt idx="14">
                  <c:v>0.2457</c:v>
                </c:pt>
                <c:pt idx="15">
                  <c:v>0.2734</c:v>
                </c:pt>
                <c:pt idx="16">
                  <c:v>0.258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'NOPAT Margin'!$C$9</c:f>
              <c:strCache>
                <c:ptCount val="1"/>
                <c:pt idx="0">
                  <c:v>BAC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Margin'!$F$9:$V$9</c:f>
              <c:numCache>
                <c:formatCode>0%</c:formatCode>
                <c:ptCount val="17"/>
                <c:pt idx="0">
                  <c:v>0.2332</c:v>
                </c:pt>
                <c:pt idx="1">
                  <c:v>0.2129</c:v>
                </c:pt>
                <c:pt idx="2">
                  <c:v>0.2431</c:v>
                </c:pt>
                <c:pt idx="3">
                  <c:v>0.2651</c:v>
                </c:pt>
                <c:pt idx="4">
                  <c:v>0.3435</c:v>
                </c:pt>
                <c:pt idx="5">
                  <c:v>0.2864</c:v>
                </c:pt>
                <c:pt idx="6">
                  <c:v>0.3081</c:v>
                </c:pt>
                <c:pt idx="7">
                  <c:v>0.2517</c:v>
                </c:pt>
                <c:pt idx="8">
                  <c:v>0.193</c:v>
                </c:pt>
                <c:pt idx="9">
                  <c:v>0.1495</c:v>
                </c:pt>
                <c:pt idx="10">
                  <c:v>0.0379</c:v>
                </c:pt>
                <c:pt idx="11">
                  <c:v>-0.0791</c:v>
                </c:pt>
                <c:pt idx="12">
                  <c:v>0.0172</c:v>
                </c:pt>
                <c:pt idx="13">
                  <c:v>0.1086</c:v>
                </c:pt>
                <c:pt idx="14">
                  <c:v>0.1723</c:v>
                </c:pt>
                <c:pt idx="15">
                  <c:v>0.1676</c:v>
                </c:pt>
                <c:pt idx="16">
                  <c:v>0.17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'NOPAT Margin'!$C$10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Margin'!$L$10:$V$10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'NOPAT Margin'!$C$11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Margin'!$L$11:$V$11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1"/>
          <c:order val="6"/>
          <c:tx>
            <c:v>C</c:v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Margin'!$L$12:$V$12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v>JPM</c:v>
          </c:tx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Margin'!$L$13:$V$13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'NOPAT Margin'!$C$4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Margin'!$F$4:$V$4</c:f>
              <c:numCache>
                <c:formatCode>0%</c:formatCode>
                <c:ptCount val="17"/>
                <c:pt idx="0">
                  <c:v>0.1838</c:v>
                </c:pt>
                <c:pt idx="1">
                  <c:v>0.1502</c:v>
                </c:pt>
                <c:pt idx="2">
                  <c:v>0.1578</c:v>
                </c:pt>
                <c:pt idx="3">
                  <c:v>0.1878</c:v>
                </c:pt>
                <c:pt idx="4">
                  <c:v>0.1866</c:v>
                </c:pt>
                <c:pt idx="5">
                  <c:v>0.1785</c:v>
                </c:pt>
                <c:pt idx="6">
                  <c:v>0.2259</c:v>
                </c:pt>
                <c:pt idx="7">
                  <c:v>0.0514</c:v>
                </c:pt>
                <c:pt idx="8">
                  <c:v>-0.0507</c:v>
                </c:pt>
                <c:pt idx="9">
                  <c:v>0.2448</c:v>
                </c:pt>
                <c:pt idx="10">
                  <c:v>0.1709</c:v>
                </c:pt>
                <c:pt idx="11">
                  <c:v>0.1071</c:v>
                </c:pt>
                <c:pt idx="12">
                  <c:v>0.1832</c:v>
                </c:pt>
                <c:pt idx="13">
                  <c:v>0.1861</c:v>
                </c:pt>
                <c:pt idx="14">
                  <c:v>0.1703</c:v>
                </c:pt>
                <c:pt idx="15">
                  <c:v>0.188</c:v>
                </c:pt>
                <c:pt idx="16">
                  <c:v>0.1732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'NOPAT Margin'!$C$5</c:f>
              <c:strCache>
                <c:ptCount val="1"/>
                <c:pt idx="0">
                  <c:v>WFC</c:v>
                </c:pt>
              </c:strCache>
            </c:strRef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Margin'!$G$5:$V$5</c:f>
              <c:numCache>
                <c:formatCode>0%</c:formatCode>
                <c:ptCount val="16"/>
                <c:pt idx="0">
                  <c:v>0.1839</c:v>
                </c:pt>
                <c:pt idx="1">
                  <c:v>0.2184</c:v>
                </c:pt>
                <c:pt idx="2">
                  <c:v>0.2171</c:v>
                </c:pt>
                <c:pt idx="3">
                  <c:v>0.2275</c:v>
                </c:pt>
                <c:pt idx="4">
                  <c:v>0.2323</c:v>
                </c:pt>
                <c:pt idx="5">
                  <c:v>0.2359</c:v>
                </c:pt>
                <c:pt idx="6">
                  <c:v>0.2437</c:v>
                </c:pt>
                <c:pt idx="7">
                  <c:v>0.2477</c:v>
                </c:pt>
                <c:pt idx="8">
                  <c:v>0.203</c:v>
                </c:pt>
                <c:pt idx="9">
                  <c:v>0.1494</c:v>
                </c:pt>
                <c:pt idx="10">
                  <c:v>0.1722</c:v>
                </c:pt>
                <c:pt idx="11">
                  <c:v>0.213</c:v>
                </c:pt>
                <c:pt idx="12">
                  <c:v>0.2375</c:v>
                </c:pt>
                <c:pt idx="13">
                  <c:v>0.253</c:v>
                </c:pt>
                <c:pt idx="14">
                  <c:v>0.2627</c:v>
                </c:pt>
                <c:pt idx="15">
                  <c:v>0.2547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519800"/>
        <c:axId val="2129499416"/>
      </c:lineChart>
      <c:catAx>
        <c:axId val="212951980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129499416"/>
        <c:crosses val="autoZero"/>
        <c:auto val="1"/>
        <c:lblAlgn val="ctr"/>
        <c:lblOffset val="100"/>
        <c:noMultiLvlLbl val="0"/>
      </c:catAx>
      <c:valAx>
        <c:axId val="21294994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29519800"/>
        <c:crosses val="autoZero"/>
        <c:crossBetween val="midCat"/>
      </c:valAx>
    </c:plotArea>
    <c:legend>
      <c:legendPos val="b"/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Invested Capital Turnover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7915889126576"/>
          <c:w val="0.919094796034944"/>
          <c:h val="0.654453825497246"/>
        </c:manualLayout>
      </c:layout>
      <c:lineChart>
        <c:grouping val="standard"/>
        <c:varyColors val="0"/>
        <c:ser>
          <c:idx val="2"/>
          <c:order val="0"/>
          <c:tx>
            <c:strRef>
              <c:f>'Capital Turnover'!$C$6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Turnover'!$L$6:$V$6</c:f>
              <c:numCache>
                <c:formatCode>_(* #,##0.0_);_(* \(#,##0.0\);_(* "-"??_);_(@_)</c:formatCode>
                <c:ptCount val="11"/>
                <c:pt idx="0">
                  <c:v>0.3655</c:v>
                </c:pt>
                <c:pt idx="1">
                  <c:v>0.3074</c:v>
                </c:pt>
                <c:pt idx="2">
                  <c:v>0.1715</c:v>
                </c:pt>
                <c:pt idx="3">
                  <c:v>0.2373</c:v>
                </c:pt>
                <c:pt idx="4">
                  <c:v>0.2542</c:v>
                </c:pt>
                <c:pt idx="5">
                  <c:v>0.2279</c:v>
                </c:pt>
                <c:pt idx="6">
                  <c:v>0.2012</c:v>
                </c:pt>
                <c:pt idx="7">
                  <c:v>0.2145</c:v>
                </c:pt>
                <c:pt idx="8">
                  <c:v>0.2054</c:v>
                </c:pt>
                <c:pt idx="9">
                  <c:v>0.1989</c:v>
                </c:pt>
                <c:pt idx="10">
                  <c:v>0.2031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'Capital Turnover'!$C$7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Turnover'!$L$7:$V$7</c:f>
              <c:numCache>
                <c:formatCode>_(* #,##0.0_);_(* \(#,##0.0\);_(* "-"??_);_(@_)</c:formatCode>
                <c:ptCount val="11"/>
                <c:pt idx="0">
                  <c:v>0.339</c:v>
                </c:pt>
                <c:pt idx="1">
                  <c:v>0.4725</c:v>
                </c:pt>
                <c:pt idx="2">
                  <c:v>0.3551</c:v>
                </c:pt>
                <c:pt idx="3">
                  <c:v>0.4487</c:v>
                </c:pt>
                <c:pt idx="4">
                  <c:v>0.4504</c:v>
                </c:pt>
                <c:pt idx="5">
                  <c:v>0.4146</c:v>
                </c:pt>
                <c:pt idx="6">
                  <c:v>0.4016</c:v>
                </c:pt>
                <c:pt idx="7">
                  <c:v>0.3893</c:v>
                </c:pt>
                <c:pt idx="8">
                  <c:v>0.3649</c:v>
                </c:pt>
                <c:pt idx="9">
                  <c:v>0.3399</c:v>
                </c:pt>
                <c:pt idx="10">
                  <c:v>0.3617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'Capital Turnover'!$C$8</c:f>
              <c:strCache>
                <c:ptCount val="1"/>
                <c:pt idx="0">
                  <c:v>GS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Turnover'!$L$8:$V$8</c:f>
              <c:numCache>
                <c:formatCode>_(* #,##0.0_);_(* \(#,##0.0\);_(* "-"??_);_(@_)</c:formatCode>
                <c:ptCount val="11"/>
                <c:pt idx="0">
                  <c:v>0.9674</c:v>
                </c:pt>
                <c:pt idx="1">
                  <c:v>0.9496</c:v>
                </c:pt>
                <c:pt idx="2">
                  <c:v>0.3772</c:v>
                </c:pt>
                <c:pt idx="3">
                  <c:v>0.6797</c:v>
                </c:pt>
                <c:pt idx="4">
                  <c:v>0.5412</c:v>
                </c:pt>
                <c:pt idx="5">
                  <c:v>0.3815</c:v>
                </c:pt>
                <c:pt idx="6">
                  <c:v>0.4526</c:v>
                </c:pt>
                <c:pt idx="7">
                  <c:v>0.4334</c:v>
                </c:pt>
                <c:pt idx="8">
                  <c:v>0.4116</c:v>
                </c:pt>
                <c:pt idx="9">
                  <c:v>0.3838</c:v>
                </c:pt>
                <c:pt idx="10">
                  <c:v>0.3346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'Capital Turnover'!$C$9</c:f>
              <c:strCache>
                <c:ptCount val="1"/>
                <c:pt idx="0">
                  <c:v>BAC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Turnover'!$L$9:$V$9</c:f>
              <c:numCache>
                <c:formatCode>_(* #,##0.0_);_(* \(#,##0.0\);_(* "-"??_);_(@_)</c:formatCode>
                <c:ptCount val="11"/>
                <c:pt idx="0">
                  <c:v>0.4338</c:v>
                </c:pt>
                <c:pt idx="1">
                  <c:v>0.3486</c:v>
                </c:pt>
                <c:pt idx="2">
                  <c:v>0.3182</c:v>
                </c:pt>
                <c:pt idx="3">
                  <c:v>0.3894</c:v>
                </c:pt>
                <c:pt idx="4">
                  <c:v>0.3397</c:v>
                </c:pt>
                <c:pt idx="5">
                  <c:v>0.2854</c:v>
                </c:pt>
                <c:pt idx="6">
                  <c:v>0.2554</c:v>
                </c:pt>
                <c:pt idx="7">
                  <c:v>0.2784</c:v>
                </c:pt>
                <c:pt idx="8">
                  <c:v>0.2658</c:v>
                </c:pt>
                <c:pt idx="9">
                  <c:v>0.2566</c:v>
                </c:pt>
                <c:pt idx="10">
                  <c:v>0.2572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'Capital Turnover'!$C$10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Turnover'!$L$10:$V$10</c:f>
              <c:numCache>
                <c:formatCode>_(* #,##0.0_);_(* \(#,##0.0\);_(* "-"??_);_(@_)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'Capital Turnover'!$C$11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Turnover'!$L$11:$V$11</c:f>
              <c:numCache>
                <c:formatCode>_(* #,##0.0_);_(* \(#,##0.0\);_(* "-"??_);_(@_)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'Capital Turnover'!$C$4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Turnover'!$L$4:$V$4</c:f>
              <c:numCache>
                <c:formatCode>_(* #,##0.0_);_(* \(#,##0.0\);_(* "-"??_);_(@_)</c:formatCode>
                <c:ptCount val="11"/>
                <c:pt idx="0">
                  <c:v>0.9756</c:v>
                </c:pt>
                <c:pt idx="1">
                  <c:v>0.722</c:v>
                </c:pt>
                <c:pt idx="2">
                  <c:v>0.5277</c:v>
                </c:pt>
                <c:pt idx="3">
                  <c:v>0.3963</c:v>
                </c:pt>
                <c:pt idx="4">
                  <c:v>0.4725</c:v>
                </c:pt>
                <c:pt idx="5">
                  <c:v>0.4268</c:v>
                </c:pt>
                <c:pt idx="6">
                  <c:v>0.3334</c:v>
                </c:pt>
                <c:pt idx="7">
                  <c:v>0.4131</c:v>
                </c:pt>
                <c:pt idx="8">
                  <c:v>0.4298</c:v>
                </c:pt>
                <c:pt idx="9">
                  <c:v>0.4218</c:v>
                </c:pt>
                <c:pt idx="10">
                  <c:v>0.3876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'Capital Turnover'!$C$5</c:f>
              <c:strCache>
                <c:ptCount val="1"/>
                <c:pt idx="0">
                  <c:v>WFC</c:v>
                </c:pt>
              </c:strCache>
            </c:strRef>
          </c:tx>
          <c:marker>
            <c:symbol val="none"/>
          </c:marker>
          <c:val>
            <c:numRef>
              <c:f>'Capital Turnover'!$L$5:$V$5</c:f>
              <c:numCache>
                <c:formatCode>_(* #,##0.0_);_(* \(#,##0.0\);_(* "-"??_);_(@_)</c:formatCode>
                <c:ptCount val="11"/>
                <c:pt idx="0">
                  <c:v>0.4935</c:v>
                </c:pt>
                <c:pt idx="1">
                  <c:v>0.5127</c:v>
                </c:pt>
                <c:pt idx="2">
                  <c:v>0.353</c:v>
                </c:pt>
                <c:pt idx="3">
                  <c:v>0.5505</c:v>
                </c:pt>
                <c:pt idx="4">
                  <c:v>0.5011</c:v>
                </c:pt>
                <c:pt idx="5">
                  <c:v>0.443</c:v>
                </c:pt>
                <c:pt idx="6">
                  <c:v>0.4424</c:v>
                </c:pt>
                <c:pt idx="7">
                  <c:v>0.4039</c:v>
                </c:pt>
                <c:pt idx="8">
                  <c:v>0.385</c:v>
                </c:pt>
                <c:pt idx="9">
                  <c:v>0.3751</c:v>
                </c:pt>
                <c:pt idx="10">
                  <c:v>0.3948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751960"/>
        <c:axId val="2128754968"/>
      </c:lineChart>
      <c:catAx>
        <c:axId val="212875196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128754968"/>
        <c:crosses val="autoZero"/>
        <c:auto val="1"/>
        <c:lblAlgn val="ctr"/>
        <c:lblOffset val="100"/>
        <c:noMultiLvlLbl val="0"/>
      </c:catAx>
      <c:valAx>
        <c:axId val="212875496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21287519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Growth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5025715716171"/>
          <c:w val="0.919094796034944"/>
          <c:h val="0.657343998907651"/>
        </c:manualLayout>
      </c:layout>
      <c:lineChart>
        <c:grouping val="standard"/>
        <c:varyColors val="0"/>
        <c:ser>
          <c:idx val="2"/>
          <c:order val="0"/>
          <c:tx>
            <c:strRef>
              <c:f>'Revenue Growth'!$C$6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Growth'!$L$6:$V$6</c:f>
              <c:numCache>
                <c:formatCode>0%</c:formatCode>
                <c:ptCount val="11"/>
                <c:pt idx="0">
                  <c:v>0.0714</c:v>
                </c:pt>
                <c:pt idx="1">
                  <c:v>-0.0883</c:v>
                </c:pt>
                <c:pt idx="2">
                  <c:v>-0.3538</c:v>
                </c:pt>
                <c:pt idx="3">
                  <c:v>0.5208</c:v>
                </c:pt>
                <c:pt idx="4">
                  <c:v>0.0787</c:v>
                </c:pt>
                <c:pt idx="5">
                  <c:v>-0.0952</c:v>
                </c:pt>
                <c:pt idx="6">
                  <c:v>-0.1044</c:v>
                </c:pt>
                <c:pt idx="7">
                  <c:v>0.0883</c:v>
                </c:pt>
                <c:pt idx="8">
                  <c:v>0.0068</c:v>
                </c:pt>
                <c:pt idx="9">
                  <c:v>-0.0069</c:v>
                </c:pt>
                <c:pt idx="10">
                  <c:v>-0.0303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'Revenue Growth'!$C$7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Growth'!$L$7:$V$7</c:f>
              <c:numCache>
                <c:formatCode>0%</c:formatCode>
                <c:ptCount val="11"/>
                <c:pt idx="0">
                  <c:v>0.1266</c:v>
                </c:pt>
                <c:pt idx="1">
                  <c:v>0.1617</c:v>
                </c:pt>
                <c:pt idx="2">
                  <c:v>-0.0577</c:v>
                </c:pt>
                <c:pt idx="3">
                  <c:v>0.4934</c:v>
                </c:pt>
                <c:pt idx="4">
                  <c:v>0.0225</c:v>
                </c:pt>
                <c:pt idx="5">
                  <c:v>-0.0532</c:v>
                </c:pt>
                <c:pt idx="6">
                  <c:v>-0.0021</c:v>
                </c:pt>
                <c:pt idx="7">
                  <c:v>-0.0044</c:v>
                </c:pt>
                <c:pt idx="8">
                  <c:v>-0.0249</c:v>
                </c:pt>
                <c:pt idx="9">
                  <c:v>-0.007</c:v>
                </c:pt>
                <c:pt idx="10">
                  <c:v>-0.0269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'Revenue Growth'!$C$10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Growth'!$L$10:$V$10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'Revenue Growth'!$C$11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Growth'!$L$11:$V$11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'Revenue Growth'!$C$4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Growth'!$L$4:$V$4</c:f>
              <c:numCache>
                <c:formatCode>0%</c:formatCode>
                <c:ptCount val="11"/>
                <c:pt idx="0">
                  <c:v>0.2516</c:v>
                </c:pt>
                <c:pt idx="1">
                  <c:v>-0.1903</c:v>
                </c:pt>
                <c:pt idx="2">
                  <c:v>-0.1173</c:v>
                </c:pt>
                <c:pt idx="3">
                  <c:v>-0.0558</c:v>
                </c:pt>
                <c:pt idx="4">
                  <c:v>0.3538</c:v>
                </c:pt>
                <c:pt idx="5">
                  <c:v>0.0247</c:v>
                </c:pt>
                <c:pt idx="6">
                  <c:v>-0.1941</c:v>
                </c:pt>
                <c:pt idx="7">
                  <c:v>0.2415</c:v>
                </c:pt>
                <c:pt idx="8">
                  <c:v>0.0573</c:v>
                </c:pt>
                <c:pt idx="9">
                  <c:v>0.0257</c:v>
                </c:pt>
                <c:pt idx="10">
                  <c:v>-0.0628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'Revenue Growth'!$C$5</c:f>
              <c:strCache>
                <c:ptCount val="1"/>
                <c:pt idx="0">
                  <c:v>WFC</c:v>
                </c:pt>
              </c:strCache>
            </c:strRef>
          </c:tx>
          <c:marker>
            <c:symbol val="none"/>
          </c:marker>
          <c:val>
            <c:numRef>
              <c:f>'Revenue Growth'!$M$5:$V$5</c:f>
              <c:numCache>
                <c:formatCode>0%</c:formatCode>
                <c:ptCount val="10"/>
                <c:pt idx="0">
                  <c:v>0.1031</c:v>
                </c:pt>
                <c:pt idx="1">
                  <c:v>0.0636</c:v>
                </c:pt>
                <c:pt idx="2">
                  <c:v>1.1168</c:v>
                </c:pt>
                <c:pt idx="3">
                  <c:v>-0.0392</c:v>
                </c:pt>
                <c:pt idx="4">
                  <c:v>-0.05</c:v>
                </c:pt>
                <c:pt idx="5">
                  <c:v>0.0635</c:v>
                </c:pt>
                <c:pt idx="6">
                  <c:v>-0.0268</c:v>
                </c:pt>
                <c:pt idx="7">
                  <c:v>0.0068</c:v>
                </c:pt>
                <c:pt idx="8">
                  <c:v>0.0203</c:v>
                </c:pt>
                <c:pt idx="9">
                  <c:v>0.0204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'Revenue Growth'!$C$8</c:f>
              <c:strCache>
                <c:ptCount val="1"/>
                <c:pt idx="0">
                  <c:v>GS</c:v>
                </c:pt>
              </c:strCache>
            </c:strRef>
          </c:tx>
          <c:marker>
            <c:symbol val="none"/>
          </c:marker>
          <c:val>
            <c:numRef>
              <c:f>'Revenue Growth'!$L$8:$V$8</c:f>
              <c:numCache>
                <c:formatCode>0%</c:formatCode>
                <c:ptCount val="11"/>
                <c:pt idx="0">
                  <c:v>0.4924</c:v>
                </c:pt>
                <c:pt idx="1">
                  <c:v>0.2209</c:v>
                </c:pt>
                <c:pt idx="2">
                  <c:v>-0.5168</c:v>
                </c:pt>
                <c:pt idx="3">
                  <c:v>1.0328</c:v>
                </c:pt>
                <c:pt idx="4">
                  <c:v>-0.1331</c:v>
                </c:pt>
                <c:pt idx="5">
                  <c:v>-0.2643</c:v>
                </c:pt>
                <c:pt idx="6">
                  <c:v>0.1858</c:v>
                </c:pt>
                <c:pt idx="7">
                  <c:v>0.0013</c:v>
                </c:pt>
                <c:pt idx="8">
                  <c:v>0.0094</c:v>
                </c:pt>
                <c:pt idx="9">
                  <c:v>-0.0205</c:v>
                </c:pt>
                <c:pt idx="10">
                  <c:v>-0.1752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'Revenue Growth'!$C$9</c:f>
              <c:strCache>
                <c:ptCount val="1"/>
                <c:pt idx="0">
                  <c:v>BAC</c:v>
                </c:pt>
              </c:strCache>
            </c:strRef>
          </c:tx>
          <c:marker>
            <c:symbol val="none"/>
          </c:marker>
          <c:val>
            <c:numRef>
              <c:f>'Revenue Growth'!$L$9:$V$9</c:f>
              <c:numCache>
                <c:formatCode>0%</c:formatCode>
                <c:ptCount val="11"/>
                <c:pt idx="0">
                  <c:v>0.2772</c:v>
                </c:pt>
                <c:pt idx="1">
                  <c:v>-0.0918</c:v>
                </c:pt>
                <c:pt idx="2">
                  <c:v>0.0975</c:v>
                </c:pt>
                <c:pt idx="3">
                  <c:v>0.6439</c:v>
                </c:pt>
                <c:pt idx="4">
                  <c:v>-0.0788</c:v>
                </c:pt>
                <c:pt idx="5">
                  <c:v>-0.1521</c:v>
                </c:pt>
                <c:pt idx="6">
                  <c:v>-0.1083</c:v>
                </c:pt>
                <c:pt idx="7">
                  <c:v>0.0673</c:v>
                </c:pt>
                <c:pt idx="8">
                  <c:v>-0.0528</c:v>
                </c:pt>
                <c:pt idx="9">
                  <c:v>-0.0207</c:v>
                </c:pt>
                <c:pt idx="10">
                  <c:v>-0.0249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853112"/>
        <c:axId val="2128856024"/>
      </c:lineChart>
      <c:catAx>
        <c:axId val="21288531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128856024"/>
        <c:crosses val="autoZero"/>
        <c:auto val="1"/>
        <c:lblAlgn val="ctr"/>
        <c:lblOffset val="100"/>
        <c:noMultiLvlLbl val="0"/>
      </c:catAx>
      <c:valAx>
        <c:axId val="2128856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288531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lient.newconstructs.com/nc/maxVal/overrides.htm?ticker=G" TargetMode="External"/><Relationship Id="rId4" Type="http://schemas.openxmlformats.org/officeDocument/2006/relationships/image" Target="../media/image3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0</xdr:rowOff>
    </xdr:from>
    <xdr:to>
      <xdr:col>33</xdr:col>
      <xdr:colOff>495300</xdr:colOff>
      <xdr:row>0</xdr:row>
      <xdr:rowOff>1120775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45800" y="0"/>
          <a:ext cx="3657600" cy="112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139700</xdr:colOff>
      <xdr:row>19</xdr:row>
      <xdr:rowOff>139700</xdr:rowOff>
    </xdr:to>
    <xdr:pic>
      <xdr:nvPicPr>
        <xdr:cNvPr id="1025" name="Picture 1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546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139700</xdr:colOff>
      <xdr:row>23</xdr:row>
      <xdr:rowOff>139700</xdr:rowOff>
    </xdr:to>
    <xdr:pic>
      <xdr:nvPicPr>
        <xdr:cNvPr id="1026" name="Picture 2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8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139700</xdr:colOff>
      <xdr:row>49</xdr:row>
      <xdr:rowOff>139700</xdr:rowOff>
    </xdr:to>
    <xdr:pic>
      <xdr:nvPicPr>
        <xdr:cNvPr id="1027" name="Picture 3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066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139700</xdr:colOff>
      <xdr:row>50</xdr:row>
      <xdr:rowOff>139700</xdr:rowOff>
    </xdr:to>
    <xdr:pic>
      <xdr:nvPicPr>
        <xdr:cNvPr id="1028" name="Picture 4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0858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139700</xdr:colOff>
      <xdr:row>51</xdr:row>
      <xdr:rowOff>139700</xdr:rowOff>
    </xdr:to>
    <xdr:pic>
      <xdr:nvPicPr>
        <xdr:cNvPr id="1029" name="Picture 5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049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139700</xdr:colOff>
      <xdr:row>54</xdr:row>
      <xdr:rowOff>139700</xdr:rowOff>
    </xdr:to>
    <xdr:pic>
      <xdr:nvPicPr>
        <xdr:cNvPr id="1030" name="Picture 6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620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139700</xdr:colOff>
      <xdr:row>55</xdr:row>
      <xdr:rowOff>139700</xdr:rowOff>
    </xdr:to>
    <xdr:pic>
      <xdr:nvPicPr>
        <xdr:cNvPr id="1031" name="Picture 7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823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139700</xdr:colOff>
      <xdr:row>56</xdr:row>
      <xdr:rowOff>139700</xdr:rowOff>
    </xdr:to>
    <xdr:pic>
      <xdr:nvPicPr>
        <xdr:cNvPr id="1032" name="Picture 8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407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139700</xdr:colOff>
      <xdr:row>57</xdr:row>
      <xdr:rowOff>139700</xdr:rowOff>
    </xdr:to>
    <xdr:pic>
      <xdr:nvPicPr>
        <xdr:cNvPr id="1033" name="Picture 9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59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139700</xdr:colOff>
      <xdr:row>58</xdr:row>
      <xdr:rowOff>139700</xdr:rowOff>
    </xdr:to>
    <xdr:pic>
      <xdr:nvPicPr>
        <xdr:cNvPr id="1034" name="Picture 10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788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139700</xdr:colOff>
      <xdr:row>12</xdr:row>
      <xdr:rowOff>139700</xdr:rowOff>
    </xdr:to>
    <xdr:pic>
      <xdr:nvPicPr>
        <xdr:cNvPr id="3" name="Picture 1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022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15</xdr:row>
      <xdr:rowOff>165100</xdr:rowOff>
    </xdr:from>
    <xdr:to>
      <xdr:col>21</xdr:col>
      <xdr:colOff>673100</xdr:colOff>
      <xdr:row>32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1028700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1193800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22</xdr:col>
      <xdr:colOff>88900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M18:P30" totalsRowShown="0" headerRowDxfId="1">
  <autoFilter ref="M18:P30"/>
  <tableColumns count="4">
    <tableColumn id="1" name="Regression Analysis Comparison" dataDxfId="0"/>
    <tableColumn id="2" name="S&amp;P"/>
    <tableColumn id="3" name="Financial Companies in S&amp;P"/>
    <tableColumn id="4" name="Peer Group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8"/>
  <sheetViews>
    <sheetView topLeftCell="A1474" workbookViewId="0">
      <selection activeCell="E1481" sqref="E1481"/>
    </sheetView>
  </sheetViews>
  <sheetFormatPr baseColWidth="10" defaultRowHeight="15" x14ac:dyDescent="0"/>
  <cols>
    <col min="1" max="1" width="5.83203125" bestFit="1" customWidth="1"/>
    <col min="5" max="5" width="12.1640625" bestFit="1" customWidth="1"/>
  </cols>
  <sheetData>
    <row r="1" spans="1:5">
      <c r="A1" t="s">
        <v>142</v>
      </c>
      <c r="B1" t="s">
        <v>143</v>
      </c>
      <c r="C1">
        <v>0</v>
      </c>
      <c r="D1" t="s">
        <v>51</v>
      </c>
      <c r="E1">
        <v>0</v>
      </c>
    </row>
    <row r="2" spans="1:5">
      <c r="A2" t="s">
        <v>142</v>
      </c>
      <c r="B2" t="s">
        <v>143</v>
      </c>
      <c r="C2">
        <v>-1</v>
      </c>
      <c r="D2" t="s">
        <v>51</v>
      </c>
      <c r="E2">
        <v>0</v>
      </c>
    </row>
    <row r="3" spans="1:5">
      <c r="A3" t="s">
        <v>142</v>
      </c>
      <c r="B3" t="s">
        <v>143</v>
      </c>
      <c r="C3">
        <v>-2</v>
      </c>
      <c r="D3" t="s">
        <v>51</v>
      </c>
      <c r="E3">
        <v>0</v>
      </c>
    </row>
    <row r="4" spans="1:5">
      <c r="A4" t="s">
        <v>142</v>
      </c>
      <c r="B4" t="s">
        <v>143</v>
      </c>
      <c r="C4">
        <v>-3</v>
      </c>
      <c r="D4" t="s">
        <v>51</v>
      </c>
      <c r="E4">
        <v>0</v>
      </c>
    </row>
    <row r="5" spans="1:5">
      <c r="A5" t="s">
        <v>142</v>
      </c>
      <c r="B5" t="s">
        <v>143</v>
      </c>
      <c r="C5">
        <v>-4</v>
      </c>
      <c r="D5" t="s">
        <v>51</v>
      </c>
      <c r="E5">
        <v>0</v>
      </c>
    </row>
    <row r="6" spans="1:5">
      <c r="A6" t="s">
        <v>142</v>
      </c>
      <c r="B6" t="s">
        <v>143</v>
      </c>
      <c r="C6">
        <v>-5</v>
      </c>
      <c r="D6" t="s">
        <v>51</v>
      </c>
      <c r="E6">
        <v>0</v>
      </c>
    </row>
    <row r="7" spans="1:5">
      <c r="A7" t="s">
        <v>142</v>
      </c>
      <c r="B7" t="s">
        <v>143</v>
      </c>
      <c r="C7">
        <v>-6</v>
      </c>
      <c r="D7" t="s">
        <v>51</v>
      </c>
      <c r="E7">
        <v>0</v>
      </c>
    </row>
    <row r="8" spans="1:5">
      <c r="A8" t="s">
        <v>142</v>
      </c>
      <c r="B8" t="s">
        <v>143</v>
      </c>
      <c r="C8">
        <v>-7</v>
      </c>
      <c r="D8" t="s">
        <v>51</v>
      </c>
      <c r="E8">
        <v>0</v>
      </c>
    </row>
    <row r="9" spans="1:5">
      <c r="A9" t="s">
        <v>142</v>
      </c>
      <c r="B9" t="s">
        <v>143</v>
      </c>
      <c r="C9">
        <v>-8</v>
      </c>
      <c r="D9" t="s">
        <v>51</v>
      </c>
      <c r="E9">
        <v>0</v>
      </c>
    </row>
    <row r="10" spans="1:5">
      <c r="A10" t="s">
        <v>142</v>
      </c>
      <c r="B10" t="s">
        <v>143</v>
      </c>
      <c r="C10">
        <v>-9</v>
      </c>
      <c r="D10" t="s">
        <v>51</v>
      </c>
      <c r="E10">
        <v>0</v>
      </c>
    </row>
    <row r="11" spans="1:5">
      <c r="A11" t="s">
        <v>142</v>
      </c>
      <c r="B11" t="s">
        <v>143</v>
      </c>
      <c r="C11">
        <v>-10</v>
      </c>
      <c r="D11" t="s">
        <v>51</v>
      </c>
      <c r="E11">
        <v>0</v>
      </c>
    </row>
    <row r="12" spans="1:5">
      <c r="A12" t="s">
        <v>142</v>
      </c>
      <c r="B12" t="s">
        <v>143</v>
      </c>
      <c r="C12">
        <v>-11</v>
      </c>
      <c r="D12" t="s">
        <v>51</v>
      </c>
      <c r="E12">
        <v>0</v>
      </c>
    </row>
    <row r="13" spans="1:5">
      <c r="A13" t="s">
        <v>142</v>
      </c>
      <c r="B13" t="s">
        <v>143</v>
      </c>
      <c r="C13">
        <v>-12</v>
      </c>
      <c r="D13" t="s">
        <v>51</v>
      </c>
      <c r="E13">
        <v>0</v>
      </c>
    </row>
    <row r="14" spans="1:5">
      <c r="A14" t="s">
        <v>142</v>
      </c>
      <c r="B14" t="s">
        <v>143</v>
      </c>
      <c r="C14">
        <v>-13</v>
      </c>
      <c r="D14" t="s">
        <v>51</v>
      </c>
      <c r="E14">
        <v>0</v>
      </c>
    </row>
    <row r="15" spans="1:5">
      <c r="A15" t="s">
        <v>142</v>
      </c>
      <c r="B15" t="s">
        <v>143</v>
      </c>
      <c r="C15">
        <v>-14</v>
      </c>
      <c r="D15" t="s">
        <v>51</v>
      </c>
      <c r="E15">
        <v>0</v>
      </c>
    </row>
    <row r="16" spans="1:5">
      <c r="A16" t="s">
        <v>142</v>
      </c>
      <c r="B16" t="s">
        <v>143</v>
      </c>
      <c r="C16">
        <v>-15</v>
      </c>
      <c r="D16" t="s">
        <v>51</v>
      </c>
      <c r="E16">
        <v>0</v>
      </c>
    </row>
    <row r="17" spans="1:5">
      <c r="A17" t="s">
        <v>142</v>
      </c>
      <c r="B17" t="s">
        <v>143</v>
      </c>
      <c r="C17">
        <v>-16</v>
      </c>
      <c r="D17" t="s">
        <v>51</v>
      </c>
      <c r="E17">
        <v>0</v>
      </c>
    </row>
    <row r="18" spans="1:5">
      <c r="A18" t="s">
        <v>142</v>
      </c>
      <c r="B18" t="s">
        <v>143</v>
      </c>
      <c r="C18">
        <v>-17</v>
      </c>
      <c r="D18" t="s">
        <v>51</v>
      </c>
      <c r="E18">
        <v>0</v>
      </c>
    </row>
    <row r="19" spans="1:5">
      <c r="A19" t="s">
        <v>142</v>
      </c>
      <c r="B19" t="s">
        <v>143</v>
      </c>
      <c r="C19">
        <v>-18</v>
      </c>
      <c r="D19" t="s">
        <v>51</v>
      </c>
      <c r="E19">
        <v>0</v>
      </c>
    </row>
    <row r="20" spans="1:5">
      <c r="A20" t="s">
        <v>142</v>
      </c>
      <c r="B20" t="s">
        <v>143</v>
      </c>
      <c r="C20">
        <v>0</v>
      </c>
      <c r="D20" t="s">
        <v>49</v>
      </c>
      <c r="E20">
        <v>0</v>
      </c>
    </row>
    <row r="21" spans="1:5">
      <c r="A21" t="s">
        <v>142</v>
      </c>
      <c r="B21" t="s">
        <v>143</v>
      </c>
      <c r="C21">
        <v>-1</v>
      </c>
      <c r="D21" t="s">
        <v>49</v>
      </c>
      <c r="E21">
        <v>0</v>
      </c>
    </row>
    <row r="22" spans="1:5">
      <c r="A22" t="s">
        <v>142</v>
      </c>
      <c r="B22" t="s">
        <v>143</v>
      </c>
      <c r="C22">
        <v>-2</v>
      </c>
      <c r="D22" t="s">
        <v>49</v>
      </c>
      <c r="E22">
        <v>0</v>
      </c>
    </row>
    <row r="23" spans="1:5">
      <c r="A23" t="s">
        <v>142</v>
      </c>
      <c r="B23" t="s">
        <v>143</v>
      </c>
      <c r="C23">
        <v>-3</v>
      </c>
      <c r="D23" t="s">
        <v>49</v>
      </c>
      <c r="E23">
        <v>0</v>
      </c>
    </row>
    <row r="24" spans="1:5">
      <c r="A24" t="s">
        <v>142</v>
      </c>
      <c r="B24" t="s">
        <v>143</v>
      </c>
      <c r="C24">
        <v>-4</v>
      </c>
      <c r="D24" t="s">
        <v>49</v>
      </c>
      <c r="E24">
        <v>0</v>
      </c>
    </row>
    <row r="25" spans="1:5">
      <c r="A25" t="s">
        <v>142</v>
      </c>
      <c r="B25" t="s">
        <v>143</v>
      </c>
      <c r="C25">
        <v>-5</v>
      </c>
      <c r="D25" t="s">
        <v>49</v>
      </c>
      <c r="E25">
        <v>0</v>
      </c>
    </row>
    <row r="26" spans="1:5">
      <c r="A26" t="s">
        <v>142</v>
      </c>
      <c r="B26" t="s">
        <v>143</v>
      </c>
      <c r="C26">
        <v>-6</v>
      </c>
      <c r="D26" t="s">
        <v>49</v>
      </c>
      <c r="E26">
        <v>0</v>
      </c>
    </row>
    <row r="27" spans="1:5">
      <c r="A27" t="s">
        <v>142</v>
      </c>
      <c r="B27" t="s">
        <v>143</v>
      </c>
      <c r="C27">
        <v>-7</v>
      </c>
      <c r="D27" t="s">
        <v>49</v>
      </c>
      <c r="E27">
        <v>0</v>
      </c>
    </row>
    <row r="28" spans="1:5">
      <c r="A28" t="s">
        <v>142</v>
      </c>
      <c r="B28" t="s">
        <v>143</v>
      </c>
      <c r="C28">
        <v>-8</v>
      </c>
      <c r="D28" t="s">
        <v>49</v>
      </c>
      <c r="E28">
        <v>0</v>
      </c>
    </row>
    <row r="29" spans="1:5">
      <c r="A29" t="s">
        <v>142</v>
      </c>
      <c r="B29" t="s">
        <v>143</v>
      </c>
      <c r="C29">
        <v>-9</v>
      </c>
      <c r="D29" t="s">
        <v>49</v>
      </c>
      <c r="E29">
        <v>0</v>
      </c>
    </row>
    <row r="30" spans="1:5">
      <c r="A30" t="s">
        <v>142</v>
      </c>
      <c r="B30" t="s">
        <v>143</v>
      </c>
      <c r="C30">
        <v>-10</v>
      </c>
      <c r="D30" t="s">
        <v>49</v>
      </c>
      <c r="E30">
        <v>0</v>
      </c>
    </row>
    <row r="31" spans="1:5">
      <c r="A31" t="s">
        <v>142</v>
      </c>
      <c r="B31" t="s">
        <v>143</v>
      </c>
      <c r="C31">
        <v>-11</v>
      </c>
      <c r="D31" t="s">
        <v>49</v>
      </c>
      <c r="E31">
        <v>0</v>
      </c>
    </row>
    <row r="32" spans="1:5">
      <c r="A32" t="s">
        <v>142</v>
      </c>
      <c r="B32" t="s">
        <v>143</v>
      </c>
      <c r="C32">
        <v>-12</v>
      </c>
      <c r="D32" t="s">
        <v>49</v>
      </c>
      <c r="E32">
        <v>0</v>
      </c>
    </row>
    <row r="33" spans="1:5">
      <c r="A33" t="s">
        <v>142</v>
      </c>
      <c r="B33" t="s">
        <v>143</v>
      </c>
      <c r="C33">
        <v>-13</v>
      </c>
      <c r="D33" t="s">
        <v>49</v>
      </c>
      <c r="E33">
        <v>0</v>
      </c>
    </row>
    <row r="34" spans="1:5">
      <c r="A34" t="s">
        <v>142</v>
      </c>
      <c r="B34" t="s">
        <v>143</v>
      </c>
      <c r="C34">
        <v>-14</v>
      </c>
      <c r="D34" t="s">
        <v>49</v>
      </c>
      <c r="E34">
        <v>0</v>
      </c>
    </row>
    <row r="35" spans="1:5">
      <c r="A35" t="s">
        <v>142</v>
      </c>
      <c r="B35" t="s">
        <v>143</v>
      </c>
      <c r="C35">
        <v>-15</v>
      </c>
      <c r="D35" t="s">
        <v>49</v>
      </c>
      <c r="E35">
        <v>0</v>
      </c>
    </row>
    <row r="36" spans="1:5">
      <c r="A36" t="s">
        <v>142</v>
      </c>
      <c r="B36" t="s">
        <v>143</v>
      </c>
      <c r="C36">
        <v>-16</v>
      </c>
      <c r="D36" t="s">
        <v>49</v>
      </c>
      <c r="E36">
        <v>0</v>
      </c>
    </row>
    <row r="37" spans="1:5">
      <c r="A37" t="s">
        <v>142</v>
      </c>
      <c r="B37" t="s">
        <v>143</v>
      </c>
      <c r="C37">
        <v>-17</v>
      </c>
      <c r="D37" t="s">
        <v>49</v>
      </c>
      <c r="E37">
        <v>0</v>
      </c>
    </row>
    <row r="38" spans="1:5">
      <c r="A38" t="s">
        <v>142</v>
      </c>
      <c r="B38" t="s">
        <v>143</v>
      </c>
      <c r="C38">
        <v>-18</v>
      </c>
      <c r="D38" t="s">
        <v>49</v>
      </c>
      <c r="E38">
        <v>0</v>
      </c>
    </row>
    <row r="39" spans="1:5">
      <c r="A39" t="s">
        <v>142</v>
      </c>
      <c r="B39" t="s">
        <v>143</v>
      </c>
      <c r="C39">
        <v>0</v>
      </c>
      <c r="D39" t="s">
        <v>52</v>
      </c>
      <c r="E39">
        <v>0</v>
      </c>
    </row>
    <row r="40" spans="1:5">
      <c r="A40" t="s">
        <v>142</v>
      </c>
      <c r="B40" t="s">
        <v>143</v>
      </c>
      <c r="C40">
        <v>-1</v>
      </c>
      <c r="D40" t="s">
        <v>52</v>
      </c>
      <c r="E40">
        <v>0</v>
      </c>
    </row>
    <row r="41" spans="1:5">
      <c r="A41" t="s">
        <v>142</v>
      </c>
      <c r="B41" t="s">
        <v>143</v>
      </c>
      <c r="C41">
        <v>-2</v>
      </c>
      <c r="D41" t="s">
        <v>52</v>
      </c>
      <c r="E41">
        <v>0</v>
      </c>
    </row>
    <row r="42" spans="1:5">
      <c r="A42" t="s">
        <v>142</v>
      </c>
      <c r="B42" t="s">
        <v>143</v>
      </c>
      <c r="C42">
        <v>-3</v>
      </c>
      <c r="D42" t="s">
        <v>52</v>
      </c>
      <c r="E42">
        <v>0</v>
      </c>
    </row>
    <row r="43" spans="1:5">
      <c r="A43" t="s">
        <v>142</v>
      </c>
      <c r="B43" t="s">
        <v>143</v>
      </c>
      <c r="C43">
        <v>-4</v>
      </c>
      <c r="D43" t="s">
        <v>52</v>
      </c>
      <c r="E43">
        <v>0</v>
      </c>
    </row>
    <row r="44" spans="1:5">
      <c r="A44" t="s">
        <v>142</v>
      </c>
      <c r="B44" t="s">
        <v>143</v>
      </c>
      <c r="C44">
        <v>-5</v>
      </c>
      <c r="D44" t="s">
        <v>52</v>
      </c>
      <c r="E44">
        <v>0</v>
      </c>
    </row>
    <row r="45" spans="1:5">
      <c r="A45" t="s">
        <v>142</v>
      </c>
      <c r="B45" t="s">
        <v>143</v>
      </c>
      <c r="C45">
        <v>-6</v>
      </c>
      <c r="D45" t="s">
        <v>52</v>
      </c>
      <c r="E45">
        <v>0</v>
      </c>
    </row>
    <row r="46" spans="1:5">
      <c r="A46" t="s">
        <v>142</v>
      </c>
      <c r="B46" t="s">
        <v>143</v>
      </c>
      <c r="C46">
        <v>-7</v>
      </c>
      <c r="D46" t="s">
        <v>52</v>
      </c>
      <c r="E46">
        <v>0</v>
      </c>
    </row>
    <row r="47" spans="1:5">
      <c r="A47" t="s">
        <v>142</v>
      </c>
      <c r="B47" t="s">
        <v>143</v>
      </c>
      <c r="C47">
        <v>-8</v>
      </c>
      <c r="D47" t="s">
        <v>52</v>
      </c>
      <c r="E47">
        <v>0</v>
      </c>
    </row>
    <row r="48" spans="1:5">
      <c r="A48" t="s">
        <v>142</v>
      </c>
      <c r="B48" t="s">
        <v>143</v>
      </c>
      <c r="C48">
        <v>-9</v>
      </c>
      <c r="D48" t="s">
        <v>52</v>
      </c>
      <c r="E48">
        <v>0</v>
      </c>
    </row>
    <row r="49" spans="1:5">
      <c r="A49" t="s">
        <v>142</v>
      </c>
      <c r="B49" t="s">
        <v>143</v>
      </c>
      <c r="C49">
        <v>-10</v>
      </c>
      <c r="D49" t="s">
        <v>52</v>
      </c>
      <c r="E49">
        <v>0</v>
      </c>
    </row>
    <row r="50" spans="1:5">
      <c r="A50" t="s">
        <v>142</v>
      </c>
      <c r="B50" t="s">
        <v>143</v>
      </c>
      <c r="C50">
        <v>-11</v>
      </c>
      <c r="D50" t="s">
        <v>52</v>
      </c>
      <c r="E50">
        <v>0</v>
      </c>
    </row>
    <row r="51" spans="1:5">
      <c r="A51" t="s">
        <v>142</v>
      </c>
      <c r="B51" t="s">
        <v>143</v>
      </c>
      <c r="C51">
        <v>-12</v>
      </c>
      <c r="D51" t="s">
        <v>52</v>
      </c>
      <c r="E51">
        <v>0</v>
      </c>
    </row>
    <row r="52" spans="1:5">
      <c r="A52" t="s">
        <v>142</v>
      </c>
      <c r="B52" t="s">
        <v>143</v>
      </c>
      <c r="C52">
        <v>-13</v>
      </c>
      <c r="D52" t="s">
        <v>52</v>
      </c>
      <c r="E52">
        <v>0</v>
      </c>
    </row>
    <row r="53" spans="1:5">
      <c r="A53" t="s">
        <v>142</v>
      </c>
      <c r="B53" t="s">
        <v>143</v>
      </c>
      <c r="C53">
        <v>-14</v>
      </c>
      <c r="D53" t="s">
        <v>52</v>
      </c>
      <c r="E53">
        <v>0</v>
      </c>
    </row>
    <row r="54" spans="1:5">
      <c r="A54" t="s">
        <v>142</v>
      </c>
      <c r="B54" t="s">
        <v>143</v>
      </c>
      <c r="C54">
        <v>-15</v>
      </c>
      <c r="D54" t="s">
        <v>52</v>
      </c>
      <c r="E54">
        <v>0</v>
      </c>
    </row>
    <row r="55" spans="1:5">
      <c r="A55" t="s">
        <v>142</v>
      </c>
      <c r="B55" t="s">
        <v>143</v>
      </c>
      <c r="C55">
        <v>-16</v>
      </c>
      <c r="D55" t="s">
        <v>52</v>
      </c>
      <c r="E55">
        <v>0</v>
      </c>
    </row>
    <row r="56" spans="1:5">
      <c r="A56" t="s">
        <v>142</v>
      </c>
      <c r="B56" t="s">
        <v>143</v>
      </c>
      <c r="C56">
        <v>-17</v>
      </c>
      <c r="D56" t="s">
        <v>52</v>
      </c>
      <c r="E56">
        <v>0</v>
      </c>
    </row>
    <row r="57" spans="1:5">
      <c r="A57" t="s">
        <v>142</v>
      </c>
      <c r="B57" t="s">
        <v>143</v>
      </c>
      <c r="C57">
        <v>-18</v>
      </c>
      <c r="D57" t="s">
        <v>52</v>
      </c>
      <c r="E57">
        <v>0</v>
      </c>
    </row>
    <row r="58" spans="1:5">
      <c r="A58" t="s">
        <v>142</v>
      </c>
      <c r="B58" t="s">
        <v>143</v>
      </c>
      <c r="C58">
        <v>0</v>
      </c>
      <c r="D58" t="s">
        <v>47</v>
      </c>
      <c r="E58">
        <v>314238071356.44397</v>
      </c>
    </row>
    <row r="59" spans="1:5">
      <c r="A59" t="s">
        <v>142</v>
      </c>
      <c r="B59" t="s">
        <v>143</v>
      </c>
      <c r="C59">
        <v>-1</v>
      </c>
      <c r="D59" t="s">
        <v>47</v>
      </c>
      <c r="E59">
        <v>321541447854.58398</v>
      </c>
    </row>
    <row r="60" spans="1:5">
      <c r="A60" t="s">
        <v>142</v>
      </c>
      <c r="B60" t="s">
        <v>143</v>
      </c>
      <c r="C60">
        <v>-2</v>
      </c>
      <c r="D60" t="s">
        <v>47</v>
      </c>
      <c r="E60">
        <v>316996686845.995</v>
      </c>
    </row>
    <row r="61" spans="1:5">
      <c r="A61" t="s">
        <v>142</v>
      </c>
      <c r="B61" t="s">
        <v>143</v>
      </c>
      <c r="C61">
        <v>-3</v>
      </c>
      <c r="D61" t="s">
        <v>47</v>
      </c>
      <c r="E61">
        <v>319494340812.71899</v>
      </c>
    </row>
    <row r="62" spans="1:5">
      <c r="A62" t="s">
        <v>142</v>
      </c>
      <c r="B62" t="s">
        <v>143</v>
      </c>
      <c r="C62">
        <v>-4</v>
      </c>
      <c r="D62" t="s">
        <v>47</v>
      </c>
      <c r="E62">
        <v>326278391058.25</v>
      </c>
    </row>
    <row r="63" spans="1:5">
      <c r="A63" t="s">
        <v>142</v>
      </c>
      <c r="B63" t="s">
        <v>143</v>
      </c>
      <c r="C63">
        <v>-5</v>
      </c>
      <c r="D63" t="s">
        <v>47</v>
      </c>
      <c r="E63">
        <v>327502805434.34497</v>
      </c>
    </row>
    <row r="64" spans="1:5">
      <c r="A64" t="s">
        <v>142</v>
      </c>
      <c r="B64" t="s">
        <v>143</v>
      </c>
      <c r="C64">
        <v>-6</v>
      </c>
      <c r="D64" t="s">
        <v>47</v>
      </c>
      <c r="E64">
        <v>324455632318.85101</v>
      </c>
    </row>
    <row r="65" spans="1:5">
      <c r="A65" t="s">
        <v>142</v>
      </c>
      <c r="B65" t="s">
        <v>143</v>
      </c>
      <c r="C65">
        <v>-7</v>
      </c>
      <c r="D65" t="s">
        <v>47</v>
      </c>
      <c r="E65">
        <v>307278105136.93402</v>
      </c>
    </row>
    <row r="66" spans="1:5">
      <c r="A66" t="s">
        <v>142</v>
      </c>
      <c r="B66" t="s">
        <v>143</v>
      </c>
      <c r="C66">
        <v>-8</v>
      </c>
      <c r="D66" t="s">
        <v>47</v>
      </c>
      <c r="E66">
        <v>228765897478.05499</v>
      </c>
    </row>
    <row r="67" spans="1:5">
      <c r="A67" t="s">
        <v>142</v>
      </c>
      <c r="B67" t="s">
        <v>143</v>
      </c>
      <c r="C67">
        <v>-9</v>
      </c>
      <c r="D67" t="s">
        <v>47</v>
      </c>
      <c r="E67">
        <v>190262979647.89999</v>
      </c>
    </row>
    <row r="68" spans="1:5">
      <c r="A68" t="s">
        <v>142</v>
      </c>
      <c r="B68" t="s">
        <v>143</v>
      </c>
      <c r="C68">
        <v>-10</v>
      </c>
      <c r="D68" t="s">
        <v>47</v>
      </c>
      <c r="E68">
        <v>168328547761.55399</v>
      </c>
    </row>
    <row r="69" spans="1:5">
      <c r="A69" t="s">
        <v>142</v>
      </c>
      <c r="B69" t="s">
        <v>143</v>
      </c>
      <c r="C69">
        <v>-11</v>
      </c>
      <c r="D69" t="s">
        <v>47</v>
      </c>
      <c r="E69">
        <v>153554819086.896</v>
      </c>
    </row>
    <row r="70" spans="1:5">
      <c r="A70" t="s">
        <v>142</v>
      </c>
      <c r="B70" t="s">
        <v>143</v>
      </c>
      <c r="C70">
        <v>-12</v>
      </c>
      <c r="D70" t="s">
        <v>47</v>
      </c>
      <c r="E70">
        <v>123638809549.815</v>
      </c>
    </row>
    <row r="71" spans="1:5">
      <c r="A71" t="s">
        <v>142</v>
      </c>
      <c r="B71" t="s">
        <v>143</v>
      </c>
      <c r="C71">
        <v>-13</v>
      </c>
      <c r="D71" t="s">
        <v>47</v>
      </c>
      <c r="E71">
        <v>95758090449.848907</v>
      </c>
    </row>
    <row r="72" spans="1:5">
      <c r="A72" t="s">
        <v>142</v>
      </c>
      <c r="B72" t="s">
        <v>143</v>
      </c>
      <c r="C72">
        <v>-14</v>
      </c>
      <c r="D72" t="s">
        <v>47</v>
      </c>
      <c r="E72">
        <v>94305504014.335907</v>
      </c>
    </row>
    <row r="73" spans="1:5">
      <c r="A73" t="s">
        <v>142</v>
      </c>
      <c r="B73" t="s">
        <v>143</v>
      </c>
      <c r="C73">
        <v>-15</v>
      </c>
      <c r="D73" t="s">
        <v>47</v>
      </c>
      <c r="E73">
        <v>90774098294.380493</v>
      </c>
    </row>
    <row r="74" spans="1:5">
      <c r="A74" t="s">
        <v>142</v>
      </c>
      <c r="B74" t="s">
        <v>143</v>
      </c>
      <c r="C74">
        <v>-16</v>
      </c>
      <c r="D74" t="s">
        <v>47</v>
      </c>
      <c r="E74">
        <v>86395500000</v>
      </c>
    </row>
    <row r="75" spans="1:5">
      <c r="A75" t="s">
        <v>142</v>
      </c>
      <c r="B75" t="s">
        <v>143</v>
      </c>
      <c r="C75">
        <v>-17</v>
      </c>
      <c r="D75" t="s">
        <v>47</v>
      </c>
      <c r="E75">
        <v>84954000000</v>
      </c>
    </row>
    <row r="76" spans="1:5">
      <c r="A76" t="s">
        <v>142</v>
      </c>
      <c r="B76" t="s">
        <v>143</v>
      </c>
      <c r="C76">
        <v>-18</v>
      </c>
      <c r="D76" t="s">
        <v>47</v>
      </c>
      <c r="E76">
        <v>84954000000</v>
      </c>
    </row>
    <row r="77" spans="1:5">
      <c r="A77" t="s">
        <v>142</v>
      </c>
      <c r="B77" t="s">
        <v>143</v>
      </c>
      <c r="C77">
        <v>0</v>
      </c>
      <c r="D77" t="s">
        <v>61</v>
      </c>
      <c r="E77">
        <v>0.25719999999999998</v>
      </c>
    </row>
    <row r="78" spans="1:5">
      <c r="A78" t="s">
        <v>142</v>
      </c>
      <c r="B78" t="s">
        <v>143</v>
      </c>
      <c r="C78">
        <v>-1</v>
      </c>
      <c r="D78" t="s">
        <v>61</v>
      </c>
      <c r="E78">
        <v>0.25659999999999999</v>
      </c>
    </row>
    <row r="79" spans="1:5">
      <c r="A79" t="s">
        <v>142</v>
      </c>
      <c r="B79" t="s">
        <v>143</v>
      </c>
      <c r="C79">
        <v>-2</v>
      </c>
      <c r="D79" t="s">
        <v>61</v>
      </c>
      <c r="E79">
        <v>0.26579999999999998</v>
      </c>
    </row>
    <row r="80" spans="1:5">
      <c r="A80" t="s">
        <v>142</v>
      </c>
      <c r="B80" t="s">
        <v>143</v>
      </c>
      <c r="C80">
        <v>-3</v>
      </c>
      <c r="D80" t="s">
        <v>61</v>
      </c>
      <c r="E80">
        <v>0.27839999999999998</v>
      </c>
    </row>
    <row r="81" spans="1:5">
      <c r="A81" t="s">
        <v>142</v>
      </c>
      <c r="B81" t="s">
        <v>143</v>
      </c>
      <c r="C81">
        <v>-4</v>
      </c>
      <c r="D81" t="s">
        <v>61</v>
      </c>
      <c r="E81">
        <v>0.25540000000000002</v>
      </c>
    </row>
    <row r="82" spans="1:5">
      <c r="A82" t="s">
        <v>142</v>
      </c>
      <c r="B82" t="s">
        <v>143</v>
      </c>
      <c r="C82">
        <v>-5</v>
      </c>
      <c r="D82" t="s">
        <v>61</v>
      </c>
      <c r="E82">
        <v>0.28539999999999999</v>
      </c>
    </row>
    <row r="83" spans="1:5">
      <c r="A83" t="s">
        <v>142</v>
      </c>
      <c r="B83" t="s">
        <v>143</v>
      </c>
      <c r="C83">
        <v>-6</v>
      </c>
      <c r="D83" t="s">
        <v>61</v>
      </c>
      <c r="E83">
        <v>0.3397</v>
      </c>
    </row>
    <row r="84" spans="1:5">
      <c r="A84" t="s">
        <v>142</v>
      </c>
      <c r="B84" t="s">
        <v>143</v>
      </c>
      <c r="C84">
        <v>-7</v>
      </c>
      <c r="D84" t="s">
        <v>61</v>
      </c>
      <c r="E84">
        <v>0.38940000000000002</v>
      </c>
    </row>
    <row r="85" spans="1:5">
      <c r="A85" t="s">
        <v>142</v>
      </c>
      <c r="B85" t="s">
        <v>143</v>
      </c>
      <c r="C85">
        <v>-8</v>
      </c>
      <c r="D85" t="s">
        <v>61</v>
      </c>
      <c r="E85">
        <v>0.31819999999999998</v>
      </c>
    </row>
    <row r="86" spans="1:5">
      <c r="A86" t="s">
        <v>142</v>
      </c>
      <c r="B86" t="s">
        <v>143</v>
      </c>
      <c r="C86">
        <v>-9</v>
      </c>
      <c r="D86" t="s">
        <v>61</v>
      </c>
      <c r="E86">
        <v>0.34860000000000002</v>
      </c>
    </row>
    <row r="87" spans="1:5">
      <c r="A87" t="s">
        <v>142</v>
      </c>
      <c r="B87" t="s">
        <v>143</v>
      </c>
      <c r="C87">
        <v>-10</v>
      </c>
      <c r="D87" t="s">
        <v>61</v>
      </c>
      <c r="E87">
        <v>0.43380000000000002</v>
      </c>
    </row>
    <row r="88" spans="1:5">
      <c r="A88" t="s">
        <v>142</v>
      </c>
      <c r="B88" t="s">
        <v>143</v>
      </c>
      <c r="C88">
        <v>-11</v>
      </c>
      <c r="D88" t="s">
        <v>61</v>
      </c>
      <c r="E88">
        <v>0.37230000000000002</v>
      </c>
    </row>
    <row r="89" spans="1:5">
      <c r="A89" t="s">
        <v>142</v>
      </c>
      <c r="B89" t="s">
        <v>143</v>
      </c>
      <c r="C89">
        <v>-12</v>
      </c>
      <c r="D89" t="s">
        <v>61</v>
      </c>
      <c r="E89">
        <v>0.41260000000000002</v>
      </c>
    </row>
    <row r="90" spans="1:5">
      <c r="A90" t="s">
        <v>142</v>
      </c>
      <c r="B90" t="s">
        <v>143</v>
      </c>
      <c r="C90">
        <v>-13</v>
      </c>
      <c r="D90" t="s">
        <v>61</v>
      </c>
      <c r="E90">
        <v>0.40550000000000003</v>
      </c>
    </row>
    <row r="91" spans="1:5">
      <c r="A91" t="s">
        <v>142</v>
      </c>
      <c r="B91" t="s">
        <v>143</v>
      </c>
      <c r="C91">
        <v>-14</v>
      </c>
      <c r="D91" t="s">
        <v>61</v>
      </c>
      <c r="E91">
        <v>0.37240000000000001</v>
      </c>
    </row>
    <row r="92" spans="1:5">
      <c r="A92" t="s">
        <v>142</v>
      </c>
      <c r="B92" t="s">
        <v>143</v>
      </c>
      <c r="C92">
        <v>-15</v>
      </c>
      <c r="D92" t="s">
        <v>61</v>
      </c>
      <c r="E92">
        <v>0.38679999999999998</v>
      </c>
    </row>
    <row r="93" spans="1:5">
      <c r="A93" t="s">
        <v>142</v>
      </c>
      <c r="B93" t="s">
        <v>143</v>
      </c>
      <c r="C93">
        <v>-16</v>
      </c>
      <c r="D93" t="s">
        <v>61</v>
      </c>
      <c r="E93">
        <v>0.38150000000000001</v>
      </c>
    </row>
    <row r="94" spans="1:5">
      <c r="A94" t="s">
        <v>142</v>
      </c>
      <c r="B94" t="s">
        <v>143</v>
      </c>
      <c r="C94">
        <v>-17</v>
      </c>
      <c r="D94" t="s">
        <v>61</v>
      </c>
      <c r="E94">
        <v>0.3831</v>
      </c>
    </row>
    <row r="95" spans="1:5">
      <c r="A95" t="s">
        <v>142</v>
      </c>
      <c r="B95" t="s">
        <v>143</v>
      </c>
      <c r="C95">
        <v>-18</v>
      </c>
      <c r="D95" t="s">
        <v>61</v>
      </c>
      <c r="E95">
        <v>0.37080000000000002</v>
      </c>
    </row>
    <row r="96" spans="1:5">
      <c r="A96" t="s">
        <v>142</v>
      </c>
      <c r="B96" t="s">
        <v>143</v>
      </c>
      <c r="C96">
        <v>0</v>
      </c>
      <c r="D96" t="s">
        <v>53</v>
      </c>
      <c r="E96">
        <v>6465435976.3261003</v>
      </c>
    </row>
    <row r="97" spans="1:5">
      <c r="A97" t="s">
        <v>142</v>
      </c>
      <c r="B97" t="s">
        <v>143</v>
      </c>
      <c r="C97">
        <v>-1</v>
      </c>
      <c r="D97" t="s">
        <v>53</v>
      </c>
      <c r="E97">
        <v>6386941062.7018995</v>
      </c>
    </row>
    <row r="98" spans="1:5">
      <c r="A98" t="s">
        <v>142</v>
      </c>
      <c r="B98" t="s">
        <v>143</v>
      </c>
      <c r="C98">
        <v>-2</v>
      </c>
      <c r="D98" t="s">
        <v>53</v>
      </c>
      <c r="E98">
        <v>11656404365.033199</v>
      </c>
    </row>
    <row r="99" spans="1:5">
      <c r="A99" t="s">
        <v>142</v>
      </c>
      <c r="B99" t="s">
        <v>143</v>
      </c>
      <c r="C99">
        <v>-3</v>
      </c>
      <c r="D99" t="s">
        <v>53</v>
      </c>
      <c r="E99">
        <v>12955419045.524099</v>
      </c>
    </row>
    <row r="100" spans="1:5">
      <c r="A100" t="s">
        <v>142</v>
      </c>
      <c r="B100" t="s">
        <v>143</v>
      </c>
      <c r="C100">
        <v>-4</v>
      </c>
      <c r="D100" t="s">
        <v>53</v>
      </c>
      <c r="E100">
        <v>13667712298.480801</v>
      </c>
    </row>
    <row r="101" spans="1:5">
      <c r="A101" t="s">
        <v>142</v>
      </c>
      <c r="B101" t="s">
        <v>143</v>
      </c>
      <c r="C101">
        <v>-5</v>
      </c>
      <c r="D101" t="s">
        <v>53</v>
      </c>
      <c r="E101">
        <v>13398519536.586</v>
      </c>
    </row>
    <row r="102" spans="1:5">
      <c r="A102" t="s">
        <v>142</v>
      </c>
      <c r="B102" t="s">
        <v>143</v>
      </c>
      <c r="C102">
        <v>-6</v>
      </c>
      <c r="D102" t="s">
        <v>53</v>
      </c>
      <c r="E102">
        <v>13730207717.337799</v>
      </c>
    </row>
    <row r="103" spans="1:5">
      <c r="A103" t="s">
        <v>142</v>
      </c>
      <c r="B103" t="s">
        <v>143</v>
      </c>
      <c r="C103">
        <v>-7</v>
      </c>
      <c r="D103" t="s">
        <v>53</v>
      </c>
      <c r="E103">
        <v>15608239972.264</v>
      </c>
    </row>
    <row r="104" spans="1:5">
      <c r="A104" t="s">
        <v>142</v>
      </c>
      <c r="B104" t="s">
        <v>143</v>
      </c>
      <c r="C104">
        <v>-8</v>
      </c>
      <c r="D104" t="s">
        <v>53</v>
      </c>
      <c r="E104">
        <v>13183334175.421101</v>
      </c>
    </row>
    <row r="105" spans="1:5">
      <c r="A105" t="s">
        <v>142</v>
      </c>
      <c r="B105" t="s">
        <v>143</v>
      </c>
      <c r="C105">
        <v>-9</v>
      </c>
      <c r="D105" t="s">
        <v>53</v>
      </c>
      <c r="E105">
        <v>12197043832.5884</v>
      </c>
    </row>
    <row r="106" spans="1:5">
      <c r="A106" t="s">
        <v>142</v>
      </c>
      <c r="B106" t="s">
        <v>143</v>
      </c>
      <c r="C106">
        <v>-10</v>
      </c>
      <c r="D106" t="s">
        <v>53</v>
      </c>
      <c r="E106">
        <v>8622498515.1105995</v>
      </c>
    </row>
    <row r="107" spans="1:5">
      <c r="A107" t="s">
        <v>142</v>
      </c>
      <c r="B107" t="s">
        <v>143</v>
      </c>
      <c r="C107">
        <v>-11</v>
      </c>
      <c r="D107" t="s">
        <v>53</v>
      </c>
      <c r="E107">
        <v>6652180059.8979998</v>
      </c>
    </row>
    <row r="108" spans="1:5">
      <c r="A108" t="s">
        <v>142</v>
      </c>
      <c r="B108" t="s">
        <v>143</v>
      </c>
      <c r="C108">
        <v>-12</v>
      </c>
      <c r="D108" t="s">
        <v>53</v>
      </c>
      <c r="E108">
        <v>6720041165.7930002</v>
      </c>
    </row>
    <row r="109" spans="1:5">
      <c r="A109" t="s">
        <v>142</v>
      </c>
      <c r="B109" t="s">
        <v>143</v>
      </c>
      <c r="C109">
        <v>-13</v>
      </c>
      <c r="D109" t="s">
        <v>53</v>
      </c>
      <c r="E109">
        <v>7663160985.7369003</v>
      </c>
    </row>
    <row r="110" spans="1:5">
      <c r="A110" t="s">
        <v>142</v>
      </c>
      <c r="B110" t="s">
        <v>143</v>
      </c>
      <c r="C110">
        <v>-14</v>
      </c>
      <c r="D110" t="s">
        <v>53</v>
      </c>
      <c r="E110">
        <v>5878602965.8607998</v>
      </c>
    </row>
    <row r="111" spans="1:5">
      <c r="A111" t="s">
        <v>142</v>
      </c>
      <c r="B111" t="s">
        <v>143</v>
      </c>
      <c r="C111">
        <v>-15</v>
      </c>
      <c r="D111" t="s">
        <v>53</v>
      </c>
      <c r="E111">
        <v>6090988114.7110004</v>
      </c>
    </row>
    <row r="112" spans="1:5">
      <c r="A112" t="s">
        <v>142</v>
      </c>
      <c r="B112" t="s">
        <v>143</v>
      </c>
      <c r="C112">
        <v>-16</v>
      </c>
      <c r="D112" t="s">
        <v>53</v>
      </c>
      <c r="E112">
        <v>0</v>
      </c>
    </row>
    <row r="113" spans="1:5">
      <c r="A113" t="s">
        <v>142</v>
      </c>
      <c r="B113" t="s">
        <v>143</v>
      </c>
      <c r="C113">
        <v>-17</v>
      </c>
      <c r="D113" t="s">
        <v>53</v>
      </c>
      <c r="E113">
        <v>0</v>
      </c>
    </row>
    <row r="114" spans="1:5">
      <c r="A114" t="s">
        <v>142</v>
      </c>
      <c r="B114" t="s">
        <v>143</v>
      </c>
      <c r="C114">
        <v>-18</v>
      </c>
      <c r="D114" t="s">
        <v>53</v>
      </c>
      <c r="E114">
        <v>0</v>
      </c>
    </row>
    <row r="115" spans="1:5">
      <c r="A115" t="s">
        <v>142</v>
      </c>
      <c r="B115" t="s">
        <v>143</v>
      </c>
      <c r="C115">
        <v>0</v>
      </c>
      <c r="D115" t="s">
        <v>50</v>
      </c>
      <c r="E115">
        <v>0</v>
      </c>
    </row>
    <row r="116" spans="1:5">
      <c r="A116" t="s">
        <v>142</v>
      </c>
      <c r="B116" t="s">
        <v>143</v>
      </c>
      <c r="C116">
        <v>-1</v>
      </c>
      <c r="D116" t="s">
        <v>50</v>
      </c>
      <c r="E116">
        <v>0</v>
      </c>
    </row>
    <row r="117" spans="1:5">
      <c r="A117" t="s">
        <v>142</v>
      </c>
      <c r="B117" t="s">
        <v>143</v>
      </c>
      <c r="C117">
        <v>-2</v>
      </c>
      <c r="D117" t="s">
        <v>50</v>
      </c>
      <c r="E117">
        <v>0</v>
      </c>
    </row>
    <row r="118" spans="1:5">
      <c r="A118" t="s">
        <v>142</v>
      </c>
      <c r="B118" t="s">
        <v>143</v>
      </c>
      <c r="C118">
        <v>-3</v>
      </c>
      <c r="D118" t="s">
        <v>50</v>
      </c>
      <c r="E118">
        <v>0</v>
      </c>
    </row>
    <row r="119" spans="1:5">
      <c r="A119" t="s">
        <v>142</v>
      </c>
      <c r="B119" t="s">
        <v>143</v>
      </c>
      <c r="C119">
        <v>-4</v>
      </c>
      <c r="D119" t="s">
        <v>50</v>
      </c>
      <c r="E119">
        <v>0</v>
      </c>
    </row>
    <row r="120" spans="1:5">
      <c r="A120" t="s">
        <v>142</v>
      </c>
      <c r="B120" t="s">
        <v>143</v>
      </c>
      <c r="C120">
        <v>-5</v>
      </c>
      <c r="D120" t="s">
        <v>50</v>
      </c>
      <c r="E120">
        <v>0</v>
      </c>
    </row>
    <row r="121" spans="1:5">
      <c r="A121" t="s">
        <v>142</v>
      </c>
      <c r="B121" t="s">
        <v>143</v>
      </c>
      <c r="C121">
        <v>-6</v>
      </c>
      <c r="D121" t="s">
        <v>50</v>
      </c>
      <c r="E121">
        <v>0</v>
      </c>
    </row>
    <row r="122" spans="1:5">
      <c r="A122" t="s">
        <v>142</v>
      </c>
      <c r="B122" t="s">
        <v>143</v>
      </c>
      <c r="C122">
        <v>-7</v>
      </c>
      <c r="D122" t="s">
        <v>50</v>
      </c>
      <c r="E122">
        <v>0</v>
      </c>
    </row>
    <row r="123" spans="1:5">
      <c r="A123" t="s">
        <v>142</v>
      </c>
      <c r="B123" t="s">
        <v>143</v>
      </c>
      <c r="C123">
        <v>-8</v>
      </c>
      <c r="D123" t="s">
        <v>50</v>
      </c>
      <c r="E123">
        <v>0</v>
      </c>
    </row>
    <row r="124" spans="1:5">
      <c r="A124" t="s">
        <v>142</v>
      </c>
      <c r="B124" t="s">
        <v>143</v>
      </c>
      <c r="C124">
        <v>-9</v>
      </c>
      <c r="D124" t="s">
        <v>50</v>
      </c>
      <c r="E124">
        <v>0</v>
      </c>
    </row>
    <row r="125" spans="1:5">
      <c r="A125" t="s">
        <v>142</v>
      </c>
      <c r="B125" t="s">
        <v>143</v>
      </c>
      <c r="C125">
        <v>-10</v>
      </c>
      <c r="D125" t="s">
        <v>50</v>
      </c>
      <c r="E125">
        <v>0</v>
      </c>
    </row>
    <row r="126" spans="1:5">
      <c r="A126" t="s">
        <v>142</v>
      </c>
      <c r="B126" t="s">
        <v>143</v>
      </c>
      <c r="C126">
        <v>-11</v>
      </c>
      <c r="D126" t="s">
        <v>50</v>
      </c>
      <c r="E126">
        <v>0</v>
      </c>
    </row>
    <row r="127" spans="1:5">
      <c r="A127" t="s">
        <v>142</v>
      </c>
      <c r="B127" t="s">
        <v>143</v>
      </c>
      <c r="C127">
        <v>-12</v>
      </c>
      <c r="D127" t="s">
        <v>50</v>
      </c>
      <c r="E127">
        <v>0</v>
      </c>
    </row>
    <row r="128" spans="1:5">
      <c r="A128" t="s">
        <v>142</v>
      </c>
      <c r="B128" t="s">
        <v>143</v>
      </c>
      <c r="C128">
        <v>-13</v>
      </c>
      <c r="D128" t="s">
        <v>50</v>
      </c>
      <c r="E128">
        <v>0</v>
      </c>
    </row>
    <row r="129" spans="1:5">
      <c r="A129" t="s">
        <v>142</v>
      </c>
      <c r="B129" t="s">
        <v>143</v>
      </c>
      <c r="C129">
        <v>-14</v>
      </c>
      <c r="D129" t="s">
        <v>50</v>
      </c>
      <c r="E129">
        <v>0</v>
      </c>
    </row>
    <row r="130" spans="1:5">
      <c r="A130" t="s">
        <v>142</v>
      </c>
      <c r="B130" t="s">
        <v>143</v>
      </c>
      <c r="C130">
        <v>-15</v>
      </c>
      <c r="D130" t="s">
        <v>50</v>
      </c>
      <c r="E130">
        <v>0</v>
      </c>
    </row>
    <row r="131" spans="1:5">
      <c r="A131" t="s">
        <v>142</v>
      </c>
      <c r="B131" t="s">
        <v>143</v>
      </c>
      <c r="C131">
        <v>-16</v>
      </c>
      <c r="D131" t="s">
        <v>50</v>
      </c>
      <c r="E131">
        <v>0</v>
      </c>
    </row>
    <row r="132" spans="1:5">
      <c r="A132" t="s">
        <v>142</v>
      </c>
      <c r="B132" t="s">
        <v>143</v>
      </c>
      <c r="C132">
        <v>-17</v>
      </c>
      <c r="D132" t="s">
        <v>50</v>
      </c>
      <c r="E132">
        <v>0</v>
      </c>
    </row>
    <row r="133" spans="1:5">
      <c r="A133" t="s">
        <v>142</v>
      </c>
      <c r="B133" t="s">
        <v>143</v>
      </c>
      <c r="C133">
        <v>-18</v>
      </c>
      <c r="D133" t="s">
        <v>50</v>
      </c>
      <c r="E133">
        <v>0</v>
      </c>
    </row>
    <row r="134" spans="1:5">
      <c r="A134" t="s">
        <v>142</v>
      </c>
      <c r="B134" t="s">
        <v>143</v>
      </c>
      <c r="C134">
        <v>0</v>
      </c>
      <c r="D134" t="s">
        <v>60</v>
      </c>
      <c r="E134">
        <v>151921632507.87</v>
      </c>
    </row>
    <row r="135" spans="1:5">
      <c r="A135" t="s">
        <v>142</v>
      </c>
      <c r="B135" t="s">
        <v>143</v>
      </c>
      <c r="C135">
        <v>-1</v>
      </c>
      <c r="D135" t="s">
        <v>60</v>
      </c>
      <c r="E135">
        <v>174699861010.29001</v>
      </c>
    </row>
    <row r="136" spans="1:5">
      <c r="A136" t="s">
        <v>142</v>
      </c>
      <c r="B136" t="s">
        <v>143</v>
      </c>
      <c r="C136">
        <v>-2</v>
      </c>
      <c r="D136" t="s">
        <v>60</v>
      </c>
      <c r="E136">
        <v>188140944895.64001</v>
      </c>
    </row>
    <row r="137" spans="1:5">
      <c r="A137" t="s">
        <v>142</v>
      </c>
      <c r="B137" t="s">
        <v>143</v>
      </c>
      <c r="C137">
        <v>-3</v>
      </c>
      <c r="D137" t="s">
        <v>60</v>
      </c>
      <c r="E137">
        <v>164914455168.72</v>
      </c>
    </row>
    <row r="138" spans="1:5">
      <c r="A138" t="s">
        <v>142</v>
      </c>
      <c r="B138" t="s">
        <v>143</v>
      </c>
      <c r="C138">
        <v>-4</v>
      </c>
      <c r="D138" t="s">
        <v>60</v>
      </c>
      <c r="E138">
        <v>125135640721.08</v>
      </c>
    </row>
    <row r="139" spans="1:5">
      <c r="A139" t="s">
        <v>142</v>
      </c>
      <c r="B139" t="s">
        <v>143</v>
      </c>
      <c r="C139">
        <v>-5</v>
      </c>
      <c r="D139" t="s">
        <v>60</v>
      </c>
      <c r="E139">
        <v>58579815040.919998</v>
      </c>
    </row>
    <row r="140" spans="1:5">
      <c r="A140" t="s">
        <v>142</v>
      </c>
      <c r="B140" t="s">
        <v>143</v>
      </c>
      <c r="C140">
        <v>-6</v>
      </c>
      <c r="D140" t="s">
        <v>60</v>
      </c>
      <c r="E140">
        <v>134535965112.03999</v>
      </c>
    </row>
    <row r="141" spans="1:5">
      <c r="A141" t="s">
        <v>142</v>
      </c>
      <c r="B141" t="s">
        <v>143</v>
      </c>
      <c r="C141">
        <v>-7</v>
      </c>
      <c r="D141" t="s">
        <v>60</v>
      </c>
      <c r="E141">
        <v>130272673525.56</v>
      </c>
    </row>
    <row r="142" spans="1:5">
      <c r="A142" t="s">
        <v>142</v>
      </c>
      <c r="B142" t="s">
        <v>143</v>
      </c>
      <c r="C142">
        <v>-8</v>
      </c>
      <c r="D142" t="s">
        <v>60</v>
      </c>
      <c r="E142">
        <v>70645493135.360001</v>
      </c>
    </row>
    <row r="143" spans="1:5">
      <c r="A143" t="s">
        <v>142</v>
      </c>
      <c r="B143" t="s">
        <v>143</v>
      </c>
      <c r="C143">
        <v>-9</v>
      </c>
      <c r="D143" t="s">
        <v>60</v>
      </c>
      <c r="E143">
        <v>183107152387.94</v>
      </c>
    </row>
    <row r="144" spans="1:5">
      <c r="A144" t="s">
        <v>142</v>
      </c>
      <c r="B144" t="s">
        <v>143</v>
      </c>
      <c r="C144">
        <v>-10</v>
      </c>
      <c r="D144" t="s">
        <v>60</v>
      </c>
      <c r="E144">
        <v>241677149430</v>
      </c>
    </row>
    <row r="145" spans="1:5">
      <c r="A145" t="s">
        <v>142</v>
      </c>
      <c r="B145" t="s">
        <v>143</v>
      </c>
      <c r="C145">
        <v>-11</v>
      </c>
      <c r="D145" t="s">
        <v>60</v>
      </c>
      <c r="E145">
        <v>185000951200</v>
      </c>
    </row>
    <row r="146" spans="1:5">
      <c r="A146" t="s">
        <v>142</v>
      </c>
      <c r="B146" t="s">
        <v>143</v>
      </c>
      <c r="C146">
        <v>-12</v>
      </c>
      <c r="D146" t="s">
        <v>60</v>
      </c>
      <c r="E146">
        <v>190147206501.88</v>
      </c>
    </row>
    <row r="147" spans="1:5">
      <c r="A147" t="s">
        <v>142</v>
      </c>
      <c r="B147" t="s">
        <v>143</v>
      </c>
      <c r="C147">
        <v>-13</v>
      </c>
      <c r="D147" t="s">
        <v>60</v>
      </c>
      <c r="E147">
        <v>115911194707.98</v>
      </c>
    </row>
    <row r="148" spans="1:5">
      <c r="A148" t="s">
        <v>142</v>
      </c>
      <c r="B148" t="s">
        <v>143</v>
      </c>
      <c r="C148">
        <v>-14</v>
      </c>
      <c r="D148" t="s">
        <v>60</v>
      </c>
      <c r="E148">
        <v>105749182800</v>
      </c>
    </row>
    <row r="149" spans="1:5">
      <c r="A149" t="s">
        <v>142</v>
      </c>
      <c r="B149" t="s">
        <v>143</v>
      </c>
      <c r="C149">
        <v>-15</v>
      </c>
      <c r="D149" t="s">
        <v>60</v>
      </c>
      <c r="E149">
        <v>100402732000</v>
      </c>
    </row>
    <row r="150" spans="1:5">
      <c r="A150" t="s">
        <v>142</v>
      </c>
      <c r="B150" t="s">
        <v>143</v>
      </c>
      <c r="C150">
        <v>-16</v>
      </c>
      <c r="D150" t="s">
        <v>60</v>
      </c>
      <c r="E150">
        <v>75536832000</v>
      </c>
    </row>
    <row r="151" spans="1:5">
      <c r="A151" t="s">
        <v>142</v>
      </c>
      <c r="B151" t="s">
        <v>143</v>
      </c>
      <c r="C151">
        <v>-17</v>
      </c>
      <c r="D151" t="s">
        <v>60</v>
      </c>
      <c r="E151">
        <v>86628441900</v>
      </c>
    </row>
    <row r="152" spans="1:5">
      <c r="A152" t="s">
        <v>142</v>
      </c>
      <c r="B152" t="s">
        <v>143</v>
      </c>
      <c r="C152">
        <v>-18</v>
      </c>
      <c r="D152" t="s">
        <v>60</v>
      </c>
      <c r="E152">
        <v>104148767800</v>
      </c>
    </row>
    <row r="153" spans="1:5">
      <c r="A153" t="s">
        <v>142</v>
      </c>
      <c r="B153" t="s">
        <v>143</v>
      </c>
      <c r="C153">
        <v>0</v>
      </c>
      <c r="D153" t="s">
        <v>48</v>
      </c>
      <c r="E153">
        <v>0</v>
      </c>
    </row>
    <row r="154" spans="1:5">
      <c r="A154" t="s">
        <v>142</v>
      </c>
      <c r="B154" t="s">
        <v>143</v>
      </c>
      <c r="C154">
        <v>-1</v>
      </c>
      <c r="D154" t="s">
        <v>48</v>
      </c>
      <c r="E154">
        <v>0</v>
      </c>
    </row>
    <row r="155" spans="1:5">
      <c r="A155" t="s">
        <v>142</v>
      </c>
      <c r="B155" t="s">
        <v>143</v>
      </c>
      <c r="C155">
        <v>-2</v>
      </c>
      <c r="D155" t="s">
        <v>48</v>
      </c>
      <c r="E155">
        <v>0</v>
      </c>
    </row>
    <row r="156" spans="1:5">
      <c r="A156" t="s">
        <v>142</v>
      </c>
      <c r="B156" t="s">
        <v>143</v>
      </c>
      <c r="C156">
        <v>-3</v>
      </c>
      <c r="D156" t="s">
        <v>48</v>
      </c>
      <c r="E156">
        <v>0</v>
      </c>
    </row>
    <row r="157" spans="1:5">
      <c r="A157" t="s">
        <v>142</v>
      </c>
      <c r="B157" t="s">
        <v>143</v>
      </c>
      <c r="C157">
        <v>-4</v>
      </c>
      <c r="D157" t="s">
        <v>48</v>
      </c>
      <c r="E157">
        <v>0</v>
      </c>
    </row>
    <row r="158" spans="1:5">
      <c r="A158" t="s">
        <v>142</v>
      </c>
      <c r="B158" t="s">
        <v>143</v>
      </c>
      <c r="C158">
        <v>-5</v>
      </c>
      <c r="D158" t="s">
        <v>48</v>
      </c>
      <c r="E158">
        <v>0</v>
      </c>
    </row>
    <row r="159" spans="1:5">
      <c r="A159" t="s">
        <v>142</v>
      </c>
      <c r="B159" t="s">
        <v>143</v>
      </c>
      <c r="C159">
        <v>-6</v>
      </c>
      <c r="D159" t="s">
        <v>48</v>
      </c>
      <c r="E159">
        <v>0</v>
      </c>
    </row>
    <row r="160" spans="1:5">
      <c r="A160" t="s">
        <v>142</v>
      </c>
      <c r="B160" t="s">
        <v>143</v>
      </c>
      <c r="C160">
        <v>-7</v>
      </c>
      <c r="D160" t="s">
        <v>48</v>
      </c>
      <c r="E160">
        <v>0</v>
      </c>
    </row>
    <row r="161" spans="1:5">
      <c r="A161" t="s">
        <v>142</v>
      </c>
      <c r="B161" t="s">
        <v>143</v>
      </c>
      <c r="C161">
        <v>-8</v>
      </c>
      <c r="D161" t="s">
        <v>48</v>
      </c>
      <c r="E161">
        <v>0</v>
      </c>
    </row>
    <row r="162" spans="1:5">
      <c r="A162" t="s">
        <v>142</v>
      </c>
      <c r="B162" t="s">
        <v>143</v>
      </c>
      <c r="C162">
        <v>-9</v>
      </c>
      <c r="D162" t="s">
        <v>48</v>
      </c>
      <c r="E162">
        <v>0</v>
      </c>
    </row>
    <row r="163" spans="1:5">
      <c r="A163" t="s">
        <v>142</v>
      </c>
      <c r="B163" t="s">
        <v>143</v>
      </c>
      <c r="C163">
        <v>-10</v>
      </c>
      <c r="D163" t="s">
        <v>48</v>
      </c>
      <c r="E163">
        <v>0</v>
      </c>
    </row>
    <row r="164" spans="1:5">
      <c r="A164" t="s">
        <v>142</v>
      </c>
      <c r="B164" t="s">
        <v>143</v>
      </c>
      <c r="C164">
        <v>-11</v>
      </c>
      <c r="D164" t="s">
        <v>48</v>
      </c>
      <c r="E164">
        <v>0</v>
      </c>
    </row>
    <row r="165" spans="1:5">
      <c r="A165" t="s">
        <v>142</v>
      </c>
      <c r="B165" t="s">
        <v>143</v>
      </c>
      <c r="C165">
        <v>-12</v>
      </c>
      <c r="D165" t="s">
        <v>48</v>
      </c>
      <c r="E165">
        <v>0</v>
      </c>
    </row>
    <row r="166" spans="1:5">
      <c r="A166" t="s">
        <v>142</v>
      </c>
      <c r="B166" t="s">
        <v>143</v>
      </c>
      <c r="C166">
        <v>-13</v>
      </c>
      <c r="D166" t="s">
        <v>48</v>
      </c>
      <c r="E166">
        <v>0</v>
      </c>
    </row>
    <row r="167" spans="1:5">
      <c r="A167" t="s">
        <v>142</v>
      </c>
      <c r="B167" t="s">
        <v>143</v>
      </c>
      <c r="C167">
        <v>-14</v>
      </c>
      <c r="D167" t="s">
        <v>48</v>
      </c>
      <c r="E167">
        <v>0</v>
      </c>
    </row>
    <row r="168" spans="1:5">
      <c r="A168" t="s">
        <v>142</v>
      </c>
      <c r="B168" t="s">
        <v>143</v>
      </c>
      <c r="C168">
        <v>-15</v>
      </c>
      <c r="D168" t="s">
        <v>48</v>
      </c>
      <c r="E168">
        <v>0</v>
      </c>
    </row>
    <row r="169" spans="1:5">
      <c r="A169" t="s">
        <v>142</v>
      </c>
      <c r="B169" t="s">
        <v>143</v>
      </c>
      <c r="C169">
        <v>-16</v>
      </c>
      <c r="D169" t="s">
        <v>48</v>
      </c>
      <c r="E169">
        <v>0</v>
      </c>
    </row>
    <row r="170" spans="1:5">
      <c r="A170" t="s">
        <v>142</v>
      </c>
      <c r="B170" t="s">
        <v>143</v>
      </c>
      <c r="C170">
        <v>-17</v>
      </c>
      <c r="D170" t="s">
        <v>48</v>
      </c>
      <c r="E170">
        <v>0</v>
      </c>
    </row>
    <row r="171" spans="1:5">
      <c r="A171" t="s">
        <v>142</v>
      </c>
      <c r="B171" t="s">
        <v>143</v>
      </c>
      <c r="C171">
        <v>-18</v>
      </c>
      <c r="D171" t="s">
        <v>48</v>
      </c>
      <c r="E171">
        <v>0</v>
      </c>
    </row>
    <row r="172" spans="1:5">
      <c r="A172" t="s">
        <v>142</v>
      </c>
      <c r="B172" t="s">
        <v>143</v>
      </c>
      <c r="C172">
        <v>0</v>
      </c>
      <c r="D172" t="s">
        <v>55</v>
      </c>
      <c r="E172">
        <v>0</v>
      </c>
    </row>
    <row r="173" spans="1:5">
      <c r="A173" t="s">
        <v>142</v>
      </c>
      <c r="B173" t="s">
        <v>143</v>
      </c>
      <c r="C173">
        <v>-1</v>
      </c>
      <c r="D173" t="s">
        <v>55</v>
      </c>
      <c r="E173">
        <v>0</v>
      </c>
    </row>
    <row r="174" spans="1:5">
      <c r="A174" t="s">
        <v>142</v>
      </c>
      <c r="B174" t="s">
        <v>143</v>
      </c>
      <c r="C174">
        <v>-2</v>
      </c>
      <c r="D174" t="s">
        <v>55</v>
      </c>
      <c r="E174">
        <v>0</v>
      </c>
    </row>
    <row r="175" spans="1:5">
      <c r="A175" t="s">
        <v>142</v>
      </c>
      <c r="B175" t="s">
        <v>143</v>
      </c>
      <c r="C175">
        <v>-3</v>
      </c>
      <c r="D175" t="s">
        <v>55</v>
      </c>
      <c r="E175">
        <v>0</v>
      </c>
    </row>
    <row r="176" spans="1:5">
      <c r="A176" t="s">
        <v>142</v>
      </c>
      <c r="B176" t="s">
        <v>143</v>
      </c>
      <c r="C176">
        <v>-4</v>
      </c>
      <c r="D176" t="s">
        <v>55</v>
      </c>
      <c r="E176">
        <v>0</v>
      </c>
    </row>
    <row r="177" spans="1:5">
      <c r="A177" t="s">
        <v>142</v>
      </c>
      <c r="B177" t="s">
        <v>143</v>
      </c>
      <c r="C177">
        <v>-5</v>
      </c>
      <c r="D177" t="s">
        <v>55</v>
      </c>
      <c r="E177">
        <v>0</v>
      </c>
    </row>
    <row r="178" spans="1:5">
      <c r="A178" t="s">
        <v>142</v>
      </c>
      <c r="B178" t="s">
        <v>143</v>
      </c>
      <c r="C178">
        <v>-6</v>
      </c>
      <c r="D178" t="s">
        <v>55</v>
      </c>
      <c r="E178">
        <v>0</v>
      </c>
    </row>
    <row r="179" spans="1:5">
      <c r="A179" t="s">
        <v>142</v>
      </c>
      <c r="B179" t="s">
        <v>143</v>
      </c>
      <c r="C179">
        <v>-7</v>
      </c>
      <c r="D179" t="s">
        <v>55</v>
      </c>
      <c r="E179">
        <v>0</v>
      </c>
    </row>
    <row r="180" spans="1:5">
      <c r="A180" t="s">
        <v>142</v>
      </c>
      <c r="B180" t="s">
        <v>143</v>
      </c>
      <c r="C180">
        <v>-8</v>
      </c>
      <c r="D180" t="s">
        <v>55</v>
      </c>
      <c r="E180">
        <v>0</v>
      </c>
    </row>
    <row r="181" spans="1:5">
      <c r="A181" t="s">
        <v>142</v>
      </c>
      <c r="B181" t="s">
        <v>143</v>
      </c>
      <c r="C181">
        <v>-9</v>
      </c>
      <c r="D181" t="s">
        <v>55</v>
      </c>
      <c r="E181">
        <v>0</v>
      </c>
    </row>
    <row r="182" spans="1:5">
      <c r="A182" t="s">
        <v>142</v>
      </c>
      <c r="B182" t="s">
        <v>143</v>
      </c>
      <c r="C182">
        <v>-10</v>
      </c>
      <c r="D182" t="s">
        <v>55</v>
      </c>
      <c r="E182">
        <v>0</v>
      </c>
    </row>
    <row r="183" spans="1:5">
      <c r="A183" t="s">
        <v>142</v>
      </c>
      <c r="B183" t="s">
        <v>143</v>
      </c>
      <c r="C183">
        <v>-11</v>
      </c>
      <c r="D183" t="s">
        <v>55</v>
      </c>
      <c r="E183">
        <v>0</v>
      </c>
    </row>
    <row r="184" spans="1:5">
      <c r="A184" t="s">
        <v>142</v>
      </c>
      <c r="B184" t="s">
        <v>143</v>
      </c>
      <c r="C184">
        <v>-12</v>
      </c>
      <c r="D184" t="s">
        <v>55</v>
      </c>
      <c r="E184">
        <v>0</v>
      </c>
    </row>
    <row r="185" spans="1:5">
      <c r="A185" t="s">
        <v>142</v>
      </c>
      <c r="B185" t="s">
        <v>143</v>
      </c>
      <c r="C185">
        <v>-13</v>
      </c>
      <c r="D185" t="s">
        <v>55</v>
      </c>
      <c r="E185">
        <v>0</v>
      </c>
    </row>
    <row r="186" spans="1:5">
      <c r="A186" t="s">
        <v>142</v>
      </c>
      <c r="B186" t="s">
        <v>143</v>
      </c>
      <c r="C186">
        <v>-14</v>
      </c>
      <c r="D186" t="s">
        <v>55</v>
      </c>
      <c r="E186">
        <v>0</v>
      </c>
    </row>
    <row r="187" spans="1:5">
      <c r="A187" t="s">
        <v>142</v>
      </c>
      <c r="B187" t="s">
        <v>143</v>
      </c>
      <c r="C187">
        <v>-15</v>
      </c>
      <c r="D187" t="s">
        <v>55</v>
      </c>
      <c r="E187">
        <v>0</v>
      </c>
    </row>
    <row r="188" spans="1:5">
      <c r="A188" t="s">
        <v>142</v>
      </c>
      <c r="B188" t="s">
        <v>143</v>
      </c>
      <c r="C188">
        <v>-16</v>
      </c>
      <c r="D188" t="s">
        <v>55</v>
      </c>
      <c r="E188">
        <v>0</v>
      </c>
    </row>
    <row r="189" spans="1:5">
      <c r="A189" t="s">
        <v>142</v>
      </c>
      <c r="B189" t="s">
        <v>143</v>
      </c>
      <c r="C189">
        <v>-17</v>
      </c>
      <c r="D189" t="s">
        <v>55</v>
      </c>
      <c r="E189">
        <v>0</v>
      </c>
    </row>
    <row r="190" spans="1:5">
      <c r="A190" t="s">
        <v>142</v>
      </c>
      <c r="B190" t="s">
        <v>143</v>
      </c>
      <c r="C190">
        <v>-18</v>
      </c>
      <c r="D190" t="s">
        <v>55</v>
      </c>
      <c r="E190">
        <v>0</v>
      </c>
    </row>
    <row r="191" spans="1:5">
      <c r="A191" t="s">
        <v>142</v>
      </c>
      <c r="B191" t="s">
        <v>143</v>
      </c>
      <c r="C191">
        <v>0</v>
      </c>
      <c r="D191" t="s">
        <v>62</v>
      </c>
      <c r="E191">
        <v>0.17</v>
      </c>
    </row>
    <row r="192" spans="1:5">
      <c r="A192" t="s">
        <v>142</v>
      </c>
      <c r="B192" t="s">
        <v>143</v>
      </c>
      <c r="C192">
        <v>-1</v>
      </c>
      <c r="D192" t="s">
        <v>62</v>
      </c>
      <c r="E192">
        <v>0.1676</v>
      </c>
    </row>
    <row r="193" spans="1:5">
      <c r="A193" t="s">
        <v>142</v>
      </c>
      <c r="B193" t="s">
        <v>143</v>
      </c>
      <c r="C193">
        <v>-2</v>
      </c>
      <c r="D193" t="s">
        <v>62</v>
      </c>
      <c r="E193">
        <v>0.17230000000000001</v>
      </c>
    </row>
    <row r="194" spans="1:5">
      <c r="A194" t="s">
        <v>142</v>
      </c>
      <c r="B194" t="s">
        <v>143</v>
      </c>
      <c r="C194">
        <v>-3</v>
      </c>
      <c r="D194" t="s">
        <v>62</v>
      </c>
      <c r="E194">
        <v>0.1086</v>
      </c>
    </row>
    <row r="195" spans="1:5">
      <c r="A195" t="s">
        <v>142</v>
      </c>
      <c r="B195" t="s">
        <v>143</v>
      </c>
      <c r="C195">
        <v>-4</v>
      </c>
      <c r="D195" t="s">
        <v>62</v>
      </c>
      <c r="E195">
        <v>1.72E-2</v>
      </c>
    </row>
    <row r="196" spans="1:5">
      <c r="A196" t="s">
        <v>142</v>
      </c>
      <c r="B196" t="s">
        <v>143</v>
      </c>
      <c r="C196">
        <v>-5</v>
      </c>
      <c r="D196" t="s">
        <v>62</v>
      </c>
      <c r="E196">
        <v>-7.9100000000000004E-2</v>
      </c>
    </row>
    <row r="197" spans="1:5">
      <c r="A197" t="s">
        <v>142</v>
      </c>
      <c r="B197" t="s">
        <v>143</v>
      </c>
      <c r="C197">
        <v>-6</v>
      </c>
      <c r="D197" t="s">
        <v>62</v>
      </c>
      <c r="E197">
        <v>3.7900000000000003E-2</v>
      </c>
    </row>
    <row r="198" spans="1:5">
      <c r="A198" t="s">
        <v>142</v>
      </c>
      <c r="B198" t="s">
        <v>143</v>
      </c>
      <c r="C198">
        <v>-7</v>
      </c>
      <c r="D198" t="s">
        <v>62</v>
      </c>
      <c r="E198">
        <v>0.14949999999999999</v>
      </c>
    </row>
    <row r="199" spans="1:5">
      <c r="A199" t="s">
        <v>142</v>
      </c>
      <c r="B199" t="s">
        <v>143</v>
      </c>
      <c r="C199">
        <v>-8</v>
      </c>
      <c r="D199" t="s">
        <v>62</v>
      </c>
      <c r="E199">
        <v>0.193</v>
      </c>
    </row>
    <row r="200" spans="1:5">
      <c r="A200" t="s">
        <v>142</v>
      </c>
      <c r="B200" t="s">
        <v>143</v>
      </c>
      <c r="C200">
        <v>-9</v>
      </c>
      <c r="D200" t="s">
        <v>62</v>
      </c>
      <c r="E200">
        <v>0.25169999999999998</v>
      </c>
    </row>
    <row r="201" spans="1:5">
      <c r="A201" t="s">
        <v>142</v>
      </c>
      <c r="B201" t="s">
        <v>143</v>
      </c>
      <c r="C201">
        <v>-10</v>
      </c>
      <c r="D201" t="s">
        <v>62</v>
      </c>
      <c r="E201">
        <v>0.30809999999999998</v>
      </c>
    </row>
    <row r="202" spans="1:5">
      <c r="A202" t="s">
        <v>142</v>
      </c>
      <c r="B202" t="s">
        <v>143</v>
      </c>
      <c r="C202">
        <v>-11</v>
      </c>
      <c r="D202" t="s">
        <v>62</v>
      </c>
      <c r="E202">
        <v>0.28639999999999999</v>
      </c>
    </row>
    <row r="203" spans="1:5">
      <c r="A203" t="s">
        <v>142</v>
      </c>
      <c r="B203" t="s">
        <v>143</v>
      </c>
      <c r="C203">
        <v>-12</v>
      </c>
      <c r="D203" t="s">
        <v>62</v>
      </c>
      <c r="E203">
        <v>0.34350000000000003</v>
      </c>
    </row>
    <row r="204" spans="1:5">
      <c r="A204" t="s">
        <v>142</v>
      </c>
      <c r="B204" t="s">
        <v>143</v>
      </c>
      <c r="C204">
        <v>-13</v>
      </c>
      <c r="D204" t="s">
        <v>62</v>
      </c>
      <c r="E204">
        <v>0.2651</v>
      </c>
    </row>
    <row r="205" spans="1:5">
      <c r="A205" t="s">
        <v>142</v>
      </c>
      <c r="B205" t="s">
        <v>143</v>
      </c>
      <c r="C205">
        <v>-14</v>
      </c>
      <c r="D205" t="s">
        <v>62</v>
      </c>
      <c r="E205">
        <v>0.24310000000000001</v>
      </c>
    </row>
    <row r="206" spans="1:5">
      <c r="A206" t="s">
        <v>142</v>
      </c>
      <c r="B206" t="s">
        <v>143</v>
      </c>
      <c r="C206">
        <v>-15</v>
      </c>
      <c r="D206" t="s">
        <v>62</v>
      </c>
      <c r="E206">
        <v>0.21290000000000001</v>
      </c>
    </row>
    <row r="207" spans="1:5">
      <c r="A207" t="s">
        <v>142</v>
      </c>
      <c r="B207" t="s">
        <v>143</v>
      </c>
      <c r="C207">
        <v>-16</v>
      </c>
      <c r="D207" t="s">
        <v>62</v>
      </c>
      <c r="E207">
        <v>0.23319999999999999</v>
      </c>
    </row>
    <row r="208" spans="1:5">
      <c r="A208" t="s">
        <v>142</v>
      </c>
      <c r="B208" t="s">
        <v>143</v>
      </c>
      <c r="C208">
        <v>-17</v>
      </c>
      <c r="D208" t="s">
        <v>62</v>
      </c>
      <c r="E208">
        <v>0.23019999999999999</v>
      </c>
    </row>
    <row r="209" spans="1:5">
      <c r="A209" t="s">
        <v>142</v>
      </c>
      <c r="B209" t="s">
        <v>143</v>
      </c>
      <c r="C209">
        <v>-18</v>
      </c>
      <c r="D209" t="s">
        <v>62</v>
      </c>
      <c r="E209">
        <v>0.1938</v>
      </c>
    </row>
    <row r="210" spans="1:5">
      <c r="A210" t="s">
        <v>142</v>
      </c>
      <c r="B210" t="s">
        <v>143</v>
      </c>
      <c r="C210">
        <v>0</v>
      </c>
      <c r="D210" t="s">
        <v>57</v>
      </c>
      <c r="E210">
        <v>2259000000</v>
      </c>
    </row>
    <row r="211" spans="1:5">
      <c r="A211" t="s">
        <v>142</v>
      </c>
      <c r="B211" t="s">
        <v>143</v>
      </c>
      <c r="C211">
        <v>-1</v>
      </c>
      <c r="D211" t="s">
        <v>57</v>
      </c>
      <c r="E211">
        <v>2259000000</v>
      </c>
    </row>
    <row r="212" spans="1:5">
      <c r="A212" t="s">
        <v>142</v>
      </c>
      <c r="B212" t="s">
        <v>143</v>
      </c>
      <c r="C212">
        <v>-2</v>
      </c>
      <c r="D212" t="s">
        <v>57</v>
      </c>
      <c r="E212">
        <v>1262000000</v>
      </c>
    </row>
    <row r="213" spans="1:5">
      <c r="A213" t="s">
        <v>142</v>
      </c>
      <c r="B213" t="s">
        <v>143</v>
      </c>
      <c r="C213">
        <v>-3</v>
      </c>
      <c r="D213" t="s">
        <v>57</v>
      </c>
      <c r="E213">
        <v>2374000000</v>
      </c>
    </row>
    <row r="214" spans="1:5">
      <c r="A214" t="s">
        <v>142</v>
      </c>
      <c r="B214" t="s">
        <v>143</v>
      </c>
      <c r="C214">
        <v>-4</v>
      </c>
      <c r="D214" t="s">
        <v>57</v>
      </c>
      <c r="E214">
        <v>-1294000000</v>
      </c>
    </row>
    <row r="215" spans="1:5">
      <c r="A215" t="s">
        <v>142</v>
      </c>
      <c r="B215" t="s">
        <v>143</v>
      </c>
      <c r="C215">
        <v>-5</v>
      </c>
      <c r="D215" t="s">
        <v>57</v>
      </c>
      <c r="E215">
        <v>-1387000000</v>
      </c>
    </row>
    <row r="216" spans="1:5">
      <c r="A216" t="s">
        <v>142</v>
      </c>
      <c r="B216" t="s">
        <v>143</v>
      </c>
      <c r="C216">
        <v>-6</v>
      </c>
      <c r="D216" t="s">
        <v>57</v>
      </c>
      <c r="E216">
        <v>-427000000</v>
      </c>
    </row>
    <row r="217" spans="1:5">
      <c r="A217" t="s">
        <v>142</v>
      </c>
      <c r="B217" t="s">
        <v>143</v>
      </c>
      <c r="C217">
        <v>-7</v>
      </c>
      <c r="D217" t="s">
        <v>57</v>
      </c>
      <c r="E217">
        <v>-617000000</v>
      </c>
    </row>
    <row r="218" spans="1:5">
      <c r="A218" t="s">
        <v>142</v>
      </c>
      <c r="B218" t="s">
        <v>143</v>
      </c>
      <c r="C218">
        <v>-8</v>
      </c>
      <c r="D218" t="s">
        <v>57</v>
      </c>
      <c r="E218">
        <v>-2020000000</v>
      </c>
    </row>
    <row r="219" spans="1:5">
      <c r="A219" t="s">
        <v>142</v>
      </c>
      <c r="B219" t="s">
        <v>143</v>
      </c>
      <c r="C219">
        <v>-9</v>
      </c>
      <c r="D219" t="s">
        <v>57</v>
      </c>
      <c r="E219">
        <v>1804000000</v>
      </c>
    </row>
    <row r="220" spans="1:5">
      <c r="A220" t="s">
        <v>142</v>
      </c>
      <c r="B220" t="s">
        <v>143</v>
      </c>
      <c r="C220">
        <v>-10</v>
      </c>
      <c r="D220" t="s">
        <v>57</v>
      </c>
      <c r="E220">
        <v>13496000000</v>
      </c>
    </row>
    <row r="221" spans="1:5">
      <c r="A221" t="s">
        <v>142</v>
      </c>
      <c r="B221" t="s">
        <v>143</v>
      </c>
      <c r="C221">
        <v>-11</v>
      </c>
      <c r="D221" t="s">
        <v>57</v>
      </c>
      <c r="E221">
        <v>-994000000</v>
      </c>
    </row>
    <row r="222" spans="1:5">
      <c r="A222" t="s">
        <v>142</v>
      </c>
      <c r="B222" t="s">
        <v>143</v>
      </c>
      <c r="C222">
        <v>-12</v>
      </c>
      <c r="D222" t="s">
        <v>57</v>
      </c>
      <c r="E222">
        <v>-1587000000</v>
      </c>
    </row>
    <row r="223" spans="1:5">
      <c r="A223" t="s">
        <v>142</v>
      </c>
      <c r="B223" t="s">
        <v>143</v>
      </c>
      <c r="C223">
        <v>-13</v>
      </c>
      <c r="D223" t="s">
        <v>57</v>
      </c>
      <c r="E223">
        <v>-1136000000</v>
      </c>
    </row>
    <row r="224" spans="1:5">
      <c r="A224" t="s">
        <v>142</v>
      </c>
      <c r="B224" t="s">
        <v>143</v>
      </c>
      <c r="C224">
        <v>-14</v>
      </c>
      <c r="D224" t="s">
        <v>57</v>
      </c>
      <c r="E224">
        <v>-1638000000</v>
      </c>
    </row>
    <row r="225" spans="1:5">
      <c r="A225" t="s">
        <v>142</v>
      </c>
      <c r="B225" t="s">
        <v>143</v>
      </c>
      <c r="C225">
        <v>-15</v>
      </c>
      <c r="D225" t="s">
        <v>57</v>
      </c>
      <c r="E225">
        <v>-621000000</v>
      </c>
    </row>
    <row r="226" spans="1:5">
      <c r="A226" t="s">
        <v>142</v>
      </c>
      <c r="B226" t="s">
        <v>143</v>
      </c>
      <c r="C226">
        <v>-16</v>
      </c>
      <c r="D226" t="s">
        <v>57</v>
      </c>
      <c r="E226">
        <v>9000000</v>
      </c>
    </row>
    <row r="227" spans="1:5">
      <c r="A227" t="s">
        <v>142</v>
      </c>
      <c r="B227" t="s">
        <v>143</v>
      </c>
      <c r="C227">
        <v>-17</v>
      </c>
      <c r="D227" t="s">
        <v>57</v>
      </c>
      <c r="E227">
        <v>1177000000</v>
      </c>
    </row>
    <row r="228" spans="1:5">
      <c r="A228" t="s">
        <v>142</v>
      </c>
      <c r="B228" t="s">
        <v>143</v>
      </c>
      <c r="C228">
        <v>-18</v>
      </c>
      <c r="D228" t="s">
        <v>57</v>
      </c>
      <c r="E228">
        <v>588000000</v>
      </c>
    </row>
    <row r="229" spans="1:5">
      <c r="A229" t="s">
        <v>142</v>
      </c>
      <c r="B229" t="s">
        <v>143</v>
      </c>
      <c r="C229">
        <v>0</v>
      </c>
      <c r="D229" t="s">
        <v>63</v>
      </c>
      <c r="E229">
        <v>-2.4899999999999999E-2</v>
      </c>
    </row>
    <row r="230" spans="1:5">
      <c r="A230" t="s">
        <v>142</v>
      </c>
      <c r="B230" t="s">
        <v>143</v>
      </c>
      <c r="C230">
        <v>-1</v>
      </c>
      <c r="D230" t="s">
        <v>63</v>
      </c>
      <c r="E230">
        <v>-2.07E-2</v>
      </c>
    </row>
    <row r="231" spans="1:5">
      <c r="A231" t="s">
        <v>142</v>
      </c>
      <c r="B231" t="s">
        <v>143</v>
      </c>
      <c r="C231">
        <v>-2</v>
      </c>
      <c r="D231" t="s">
        <v>63</v>
      </c>
      <c r="E231">
        <v>-5.28E-2</v>
      </c>
    </row>
    <row r="232" spans="1:5">
      <c r="A232" t="s">
        <v>142</v>
      </c>
      <c r="B232" t="s">
        <v>143</v>
      </c>
      <c r="C232">
        <v>-3</v>
      </c>
      <c r="D232" t="s">
        <v>63</v>
      </c>
      <c r="E232">
        <v>6.7299999999999999E-2</v>
      </c>
    </row>
    <row r="233" spans="1:5">
      <c r="A233" t="s">
        <v>142</v>
      </c>
      <c r="B233" t="s">
        <v>143</v>
      </c>
      <c r="C233">
        <v>-4</v>
      </c>
      <c r="D233" t="s">
        <v>63</v>
      </c>
      <c r="E233">
        <v>-0.10829999999999999</v>
      </c>
    </row>
    <row r="234" spans="1:5">
      <c r="A234" t="s">
        <v>142</v>
      </c>
      <c r="B234" t="s">
        <v>143</v>
      </c>
      <c r="C234">
        <v>-5</v>
      </c>
      <c r="D234" t="s">
        <v>63</v>
      </c>
      <c r="E234">
        <v>-0.15210000000000001</v>
      </c>
    </row>
    <row r="235" spans="1:5">
      <c r="A235" t="s">
        <v>142</v>
      </c>
      <c r="B235" t="s">
        <v>143</v>
      </c>
      <c r="C235">
        <v>-6</v>
      </c>
      <c r="D235" t="s">
        <v>63</v>
      </c>
      <c r="E235">
        <v>-7.8799999999999995E-2</v>
      </c>
    </row>
    <row r="236" spans="1:5">
      <c r="A236" t="s">
        <v>142</v>
      </c>
      <c r="B236" t="s">
        <v>143</v>
      </c>
      <c r="C236">
        <v>-7</v>
      </c>
      <c r="D236" t="s">
        <v>63</v>
      </c>
      <c r="E236">
        <v>0.64390000000000003</v>
      </c>
    </row>
    <row r="237" spans="1:5">
      <c r="A237" t="s">
        <v>142</v>
      </c>
      <c r="B237" t="s">
        <v>143</v>
      </c>
      <c r="C237">
        <v>-8</v>
      </c>
      <c r="D237" t="s">
        <v>63</v>
      </c>
      <c r="E237">
        <v>9.7500000000000003E-2</v>
      </c>
    </row>
    <row r="238" spans="1:5">
      <c r="A238" t="s">
        <v>142</v>
      </c>
      <c r="B238" t="s">
        <v>143</v>
      </c>
      <c r="C238">
        <v>-9</v>
      </c>
      <c r="D238" t="s">
        <v>63</v>
      </c>
      <c r="E238">
        <v>-9.1800000000000007E-2</v>
      </c>
    </row>
    <row r="239" spans="1:5">
      <c r="A239" t="s">
        <v>142</v>
      </c>
      <c r="B239" t="s">
        <v>143</v>
      </c>
      <c r="C239">
        <v>-10</v>
      </c>
      <c r="D239" t="s">
        <v>63</v>
      </c>
      <c r="E239">
        <v>0.2772</v>
      </c>
    </row>
    <row r="240" spans="1:5">
      <c r="A240" t="s">
        <v>142</v>
      </c>
      <c r="B240" t="s">
        <v>143</v>
      </c>
      <c r="C240">
        <v>-11</v>
      </c>
      <c r="D240" t="s">
        <v>63</v>
      </c>
      <c r="E240">
        <v>0.1207</v>
      </c>
    </row>
    <row r="241" spans="1:5">
      <c r="A241" t="s">
        <v>142</v>
      </c>
      <c r="B241" t="s">
        <v>143</v>
      </c>
      <c r="C241">
        <v>-12</v>
      </c>
      <c r="D241" t="s">
        <v>63</v>
      </c>
      <c r="E241">
        <v>0.314</v>
      </c>
    </row>
    <row r="242" spans="1:5">
      <c r="A242" t="s">
        <v>142</v>
      </c>
      <c r="B242" t="s">
        <v>143</v>
      </c>
      <c r="C242">
        <v>-13</v>
      </c>
      <c r="D242" t="s">
        <v>63</v>
      </c>
      <c r="E242">
        <v>0.10539999999999999</v>
      </c>
    </row>
    <row r="243" spans="1:5">
      <c r="A243" t="s">
        <v>142</v>
      </c>
      <c r="B243" t="s">
        <v>143</v>
      </c>
      <c r="C243">
        <v>-14</v>
      </c>
      <c r="D243" t="s">
        <v>63</v>
      </c>
      <c r="E243">
        <v>2.9999999999999997E-4</v>
      </c>
    </row>
    <row r="244" spans="1:5">
      <c r="A244" t="s">
        <v>142</v>
      </c>
      <c r="B244" t="s">
        <v>143</v>
      </c>
      <c r="C244">
        <v>-15</v>
      </c>
      <c r="D244" t="s">
        <v>63</v>
      </c>
      <c r="E244">
        <v>6.5500000000000003E-2</v>
      </c>
    </row>
    <row r="245" spans="1:5">
      <c r="A245" t="s">
        <v>142</v>
      </c>
      <c r="B245" t="s">
        <v>143</v>
      </c>
      <c r="C245">
        <v>-16</v>
      </c>
      <c r="D245" t="s">
        <v>63</v>
      </c>
      <c r="E245">
        <v>1.26E-2</v>
      </c>
    </row>
    <row r="246" spans="1:5">
      <c r="A246" t="s">
        <v>142</v>
      </c>
      <c r="B246" t="s">
        <v>143</v>
      </c>
      <c r="C246">
        <v>-17</v>
      </c>
      <c r="D246" t="s">
        <v>63</v>
      </c>
      <c r="E246">
        <v>3.3099999999999997E-2</v>
      </c>
    </row>
    <row r="247" spans="1:5">
      <c r="A247" t="s">
        <v>142</v>
      </c>
      <c r="B247" t="s">
        <v>143</v>
      </c>
      <c r="C247">
        <v>0</v>
      </c>
      <c r="D247" t="s">
        <v>46</v>
      </c>
      <c r="E247">
        <v>4.3700000000000003E-2</v>
      </c>
    </row>
    <row r="248" spans="1:5">
      <c r="A248" t="s">
        <v>142</v>
      </c>
      <c r="B248" t="s">
        <v>143</v>
      </c>
      <c r="C248">
        <v>-1</v>
      </c>
      <c r="D248" t="s">
        <v>46</v>
      </c>
      <c r="E248">
        <v>4.2999999999999997E-2</v>
      </c>
    </row>
    <row r="249" spans="1:5">
      <c r="A249" t="s">
        <v>142</v>
      </c>
      <c r="B249" t="s">
        <v>143</v>
      </c>
      <c r="C249">
        <v>-2</v>
      </c>
      <c r="D249" t="s">
        <v>46</v>
      </c>
      <c r="E249">
        <v>4.58E-2</v>
      </c>
    </row>
    <row r="250" spans="1:5">
      <c r="A250" t="s">
        <v>142</v>
      </c>
      <c r="B250" t="s">
        <v>143</v>
      </c>
      <c r="C250">
        <v>-3</v>
      </c>
      <c r="D250" t="s">
        <v>46</v>
      </c>
      <c r="E250">
        <v>3.0200000000000001E-2</v>
      </c>
    </row>
    <row r="251" spans="1:5">
      <c r="A251" t="s">
        <v>142</v>
      </c>
      <c r="B251" t="s">
        <v>143</v>
      </c>
      <c r="C251">
        <v>-4</v>
      </c>
      <c r="D251" t="s">
        <v>46</v>
      </c>
      <c r="E251">
        <v>4.4000000000000003E-3</v>
      </c>
    </row>
    <row r="252" spans="1:5">
      <c r="A252" t="s">
        <v>142</v>
      </c>
      <c r="B252" t="s">
        <v>143</v>
      </c>
      <c r="C252">
        <v>-5</v>
      </c>
      <c r="D252" t="s">
        <v>46</v>
      </c>
      <c r="E252">
        <v>-2.2599999999999999E-2</v>
      </c>
    </row>
    <row r="253" spans="1:5">
      <c r="A253" t="s">
        <v>142</v>
      </c>
      <c r="B253" t="s">
        <v>143</v>
      </c>
      <c r="C253">
        <v>-6</v>
      </c>
      <c r="D253" t="s">
        <v>46</v>
      </c>
      <c r="E253">
        <v>1.29E-2</v>
      </c>
    </row>
    <row r="254" spans="1:5">
      <c r="A254" t="s">
        <v>142</v>
      </c>
      <c r="B254" t="s">
        <v>143</v>
      </c>
      <c r="C254">
        <v>-7</v>
      </c>
      <c r="D254" t="s">
        <v>46</v>
      </c>
      <c r="E254">
        <v>5.8200000000000002E-2</v>
      </c>
    </row>
    <row r="255" spans="1:5">
      <c r="A255" t="s">
        <v>142</v>
      </c>
      <c r="B255" t="s">
        <v>143</v>
      </c>
      <c r="C255">
        <v>-8</v>
      </c>
      <c r="D255" t="s">
        <v>46</v>
      </c>
      <c r="E255">
        <v>6.1400000000000003E-2</v>
      </c>
    </row>
    <row r="256" spans="1:5">
      <c r="A256" t="s">
        <v>142</v>
      </c>
      <c r="B256" t="s">
        <v>143</v>
      </c>
      <c r="C256">
        <v>-9</v>
      </c>
      <c r="D256" t="s">
        <v>46</v>
      </c>
      <c r="E256">
        <v>8.77E-2</v>
      </c>
    </row>
    <row r="257" spans="1:5">
      <c r="A257" t="s">
        <v>142</v>
      </c>
      <c r="B257" t="s">
        <v>143</v>
      </c>
      <c r="C257">
        <v>-10</v>
      </c>
      <c r="D257" t="s">
        <v>46</v>
      </c>
      <c r="E257">
        <v>0.1336</v>
      </c>
    </row>
    <row r="258" spans="1:5">
      <c r="A258" t="s">
        <v>142</v>
      </c>
      <c r="B258" t="s">
        <v>143</v>
      </c>
      <c r="C258">
        <v>-11</v>
      </c>
      <c r="D258" t="s">
        <v>46</v>
      </c>
      <c r="E258">
        <v>0.1066</v>
      </c>
    </row>
    <row r="259" spans="1:5">
      <c r="A259" t="s">
        <v>142</v>
      </c>
      <c r="B259" t="s">
        <v>143</v>
      </c>
      <c r="C259">
        <v>-12</v>
      </c>
      <c r="D259" t="s">
        <v>46</v>
      </c>
      <c r="E259">
        <v>0.14169999999999999</v>
      </c>
    </row>
    <row r="260" spans="1:5">
      <c r="A260" t="s">
        <v>142</v>
      </c>
      <c r="B260" t="s">
        <v>143</v>
      </c>
      <c r="C260">
        <v>-13</v>
      </c>
      <c r="D260" t="s">
        <v>46</v>
      </c>
      <c r="E260">
        <v>0.1075</v>
      </c>
    </row>
    <row r="261" spans="1:5">
      <c r="A261" t="s">
        <v>142</v>
      </c>
      <c r="B261" t="s">
        <v>143</v>
      </c>
      <c r="C261">
        <v>-14</v>
      </c>
      <c r="D261" t="s">
        <v>46</v>
      </c>
      <c r="E261">
        <v>9.0499999999999997E-2</v>
      </c>
    </row>
    <row r="262" spans="1:5">
      <c r="A262" t="s">
        <v>142</v>
      </c>
      <c r="B262" t="s">
        <v>143</v>
      </c>
      <c r="C262">
        <v>-15</v>
      </c>
      <c r="D262" t="s">
        <v>46</v>
      </c>
      <c r="E262">
        <v>8.2299999999999998E-2</v>
      </c>
    </row>
    <row r="263" spans="1:5">
      <c r="A263" t="s">
        <v>142</v>
      </c>
      <c r="B263" t="s">
        <v>143</v>
      </c>
      <c r="C263">
        <v>-16</v>
      </c>
      <c r="D263" t="s">
        <v>46</v>
      </c>
      <c r="E263">
        <v>8.8999999999999996E-2</v>
      </c>
    </row>
    <row r="264" spans="1:5">
      <c r="A264" t="s">
        <v>142</v>
      </c>
      <c r="B264" t="s">
        <v>143</v>
      </c>
      <c r="C264">
        <v>-17</v>
      </c>
      <c r="D264" t="s">
        <v>46</v>
      </c>
      <c r="E264">
        <v>8.8200000000000001E-2</v>
      </c>
    </row>
    <row r="265" spans="1:5">
      <c r="A265" t="s">
        <v>142</v>
      </c>
      <c r="B265" t="s">
        <v>143</v>
      </c>
      <c r="C265">
        <v>-18</v>
      </c>
      <c r="D265" t="s">
        <v>46</v>
      </c>
      <c r="E265">
        <v>7.1900000000000006E-2</v>
      </c>
    </row>
    <row r="266" spans="1:5">
      <c r="A266" t="s">
        <v>142</v>
      </c>
      <c r="B266" t="s">
        <v>143</v>
      </c>
      <c r="C266">
        <v>0</v>
      </c>
      <c r="D266" t="s">
        <v>58</v>
      </c>
      <c r="E266">
        <v>10271915653</v>
      </c>
    </row>
    <row r="267" spans="1:5">
      <c r="A267" t="s">
        <v>142</v>
      </c>
      <c r="B267" t="s">
        <v>143</v>
      </c>
      <c r="C267">
        <v>-1</v>
      </c>
      <c r="D267" t="s">
        <v>58</v>
      </c>
      <c r="E267">
        <v>10380265063</v>
      </c>
    </row>
    <row r="268" spans="1:5">
      <c r="A268" t="s">
        <v>142</v>
      </c>
      <c r="B268" t="s">
        <v>143</v>
      </c>
      <c r="C268">
        <v>-2</v>
      </c>
      <c r="D268" t="s">
        <v>58</v>
      </c>
      <c r="E268">
        <v>10516542476</v>
      </c>
    </row>
    <row r="269" spans="1:5">
      <c r="A269" t="s">
        <v>142</v>
      </c>
      <c r="B269" t="s">
        <v>143</v>
      </c>
      <c r="C269">
        <v>-3</v>
      </c>
      <c r="D269" t="s">
        <v>58</v>
      </c>
      <c r="E269">
        <v>10591808296</v>
      </c>
    </row>
    <row r="270" spans="1:5">
      <c r="A270" t="s">
        <v>142</v>
      </c>
      <c r="B270" t="s">
        <v>143</v>
      </c>
      <c r="C270">
        <v>-4</v>
      </c>
      <c r="D270" t="s">
        <v>58</v>
      </c>
      <c r="E270">
        <v>10778263628</v>
      </c>
    </row>
    <row r="271" spans="1:5">
      <c r="A271" t="s">
        <v>142</v>
      </c>
      <c r="B271" t="s">
        <v>143</v>
      </c>
      <c r="C271">
        <v>-5</v>
      </c>
      <c r="D271" t="s">
        <v>58</v>
      </c>
      <c r="E271">
        <v>10535937957</v>
      </c>
    </row>
    <row r="272" spans="1:5">
      <c r="A272" t="s">
        <v>142</v>
      </c>
      <c r="B272" t="s">
        <v>143</v>
      </c>
      <c r="C272">
        <v>-6</v>
      </c>
      <c r="D272" t="s">
        <v>58</v>
      </c>
      <c r="E272">
        <v>10085154806</v>
      </c>
    </row>
    <row r="273" spans="1:5">
      <c r="A273" t="s">
        <v>142</v>
      </c>
      <c r="B273" t="s">
        <v>143</v>
      </c>
      <c r="C273">
        <v>-7</v>
      </c>
      <c r="D273" t="s">
        <v>58</v>
      </c>
      <c r="E273">
        <v>8650243926</v>
      </c>
    </row>
    <row r="274" spans="1:5">
      <c r="A274" t="s">
        <v>142</v>
      </c>
      <c r="B274" t="s">
        <v>143</v>
      </c>
      <c r="C274">
        <v>-8</v>
      </c>
      <c r="D274" t="s">
        <v>58</v>
      </c>
      <c r="E274">
        <v>5017435592</v>
      </c>
    </row>
    <row r="275" spans="1:5">
      <c r="A275" t="s">
        <v>142</v>
      </c>
      <c r="B275" t="s">
        <v>143</v>
      </c>
      <c r="C275">
        <v>-9</v>
      </c>
      <c r="D275" t="s">
        <v>58</v>
      </c>
      <c r="E275">
        <v>4437885419</v>
      </c>
    </row>
    <row r="276" spans="1:5">
      <c r="A276" t="s">
        <v>142</v>
      </c>
      <c r="B276" t="s">
        <v>143</v>
      </c>
      <c r="C276">
        <v>-10</v>
      </c>
      <c r="D276" t="s">
        <v>58</v>
      </c>
      <c r="E276">
        <v>4526637000</v>
      </c>
    </row>
    <row r="277" spans="1:5">
      <c r="A277" t="s">
        <v>142</v>
      </c>
      <c r="B277" t="s">
        <v>143</v>
      </c>
      <c r="C277">
        <v>-11</v>
      </c>
      <c r="D277" t="s">
        <v>58</v>
      </c>
      <c r="E277">
        <v>4008688000</v>
      </c>
    </row>
    <row r="278" spans="1:5">
      <c r="A278" t="s">
        <v>142</v>
      </c>
      <c r="B278" t="s">
        <v>143</v>
      </c>
      <c r="C278">
        <v>-12</v>
      </c>
      <c r="D278" t="s">
        <v>58</v>
      </c>
      <c r="E278">
        <v>4046546212</v>
      </c>
    </row>
    <row r="279" spans="1:5">
      <c r="A279" t="s">
        <v>142</v>
      </c>
      <c r="B279" t="s">
        <v>143</v>
      </c>
      <c r="C279">
        <v>-13</v>
      </c>
      <c r="D279" t="s">
        <v>58</v>
      </c>
      <c r="E279">
        <v>2882287572</v>
      </c>
    </row>
    <row r="280" spans="1:5">
      <c r="A280" t="s">
        <v>142</v>
      </c>
      <c r="B280" t="s">
        <v>143</v>
      </c>
      <c r="C280">
        <v>-14</v>
      </c>
      <c r="D280" t="s">
        <v>58</v>
      </c>
      <c r="E280">
        <v>3040080000</v>
      </c>
    </row>
    <row r="281" spans="1:5">
      <c r="A281" t="s">
        <v>142</v>
      </c>
      <c r="B281" t="s">
        <v>143</v>
      </c>
      <c r="C281">
        <v>-15</v>
      </c>
      <c r="D281" t="s">
        <v>58</v>
      </c>
      <c r="E281">
        <v>3189920000</v>
      </c>
    </row>
    <row r="282" spans="1:5">
      <c r="A282" t="s">
        <v>142</v>
      </c>
      <c r="B282" t="s">
        <v>143</v>
      </c>
      <c r="C282">
        <v>-16</v>
      </c>
      <c r="D282" t="s">
        <v>58</v>
      </c>
      <c r="E282">
        <v>3292800000</v>
      </c>
    </row>
    <row r="283" spans="1:5">
      <c r="A283" t="s">
        <v>142</v>
      </c>
      <c r="B283" t="s">
        <v>143</v>
      </c>
      <c r="C283">
        <v>-17</v>
      </c>
      <c r="D283" t="s">
        <v>58</v>
      </c>
      <c r="E283">
        <v>3452020000</v>
      </c>
    </row>
    <row r="284" spans="1:5">
      <c r="A284" t="s">
        <v>142</v>
      </c>
      <c r="B284" t="s">
        <v>143</v>
      </c>
      <c r="C284">
        <v>-18</v>
      </c>
      <c r="D284" t="s">
        <v>58</v>
      </c>
      <c r="E284">
        <v>3464120000</v>
      </c>
    </row>
    <row r="285" spans="1:5">
      <c r="A285" t="s">
        <v>142</v>
      </c>
      <c r="B285" t="s">
        <v>143</v>
      </c>
      <c r="C285">
        <v>0</v>
      </c>
      <c r="D285" t="s">
        <v>54</v>
      </c>
      <c r="E285">
        <v>24342000000</v>
      </c>
    </row>
    <row r="286" spans="1:5">
      <c r="A286" t="s">
        <v>142</v>
      </c>
      <c r="B286" t="s">
        <v>143</v>
      </c>
      <c r="C286">
        <v>-1</v>
      </c>
      <c r="D286" t="s">
        <v>54</v>
      </c>
      <c r="E286">
        <v>22273000000</v>
      </c>
    </row>
    <row r="287" spans="1:5">
      <c r="A287" t="s">
        <v>142</v>
      </c>
      <c r="B287" t="s">
        <v>143</v>
      </c>
      <c r="C287">
        <v>-2</v>
      </c>
      <c r="D287" t="s">
        <v>54</v>
      </c>
      <c r="E287">
        <v>19309000000</v>
      </c>
    </row>
    <row r="288" spans="1:5">
      <c r="A288" t="s">
        <v>142</v>
      </c>
      <c r="B288" t="s">
        <v>143</v>
      </c>
      <c r="C288">
        <v>-3</v>
      </c>
      <c r="D288" t="s">
        <v>54</v>
      </c>
      <c r="E288">
        <v>13352000000</v>
      </c>
    </row>
    <row r="289" spans="1:5">
      <c r="A289" t="s">
        <v>142</v>
      </c>
      <c r="B289" t="s">
        <v>143</v>
      </c>
      <c r="C289">
        <v>-4</v>
      </c>
      <c r="D289" t="s">
        <v>54</v>
      </c>
      <c r="E289">
        <v>18768000000</v>
      </c>
    </row>
    <row r="290" spans="1:5">
      <c r="A290" t="s">
        <v>142</v>
      </c>
      <c r="B290" t="s">
        <v>143</v>
      </c>
      <c r="C290">
        <v>-5</v>
      </c>
      <c r="D290" t="s">
        <v>54</v>
      </c>
      <c r="E290">
        <v>18397000000</v>
      </c>
    </row>
    <row r="291" spans="1:5">
      <c r="A291" t="s">
        <v>142</v>
      </c>
      <c r="B291" t="s">
        <v>143</v>
      </c>
      <c r="C291">
        <v>-6</v>
      </c>
      <c r="D291" t="s">
        <v>54</v>
      </c>
      <c r="E291">
        <v>16562000000</v>
      </c>
    </row>
    <row r="292" spans="1:5">
      <c r="A292" t="s">
        <v>142</v>
      </c>
      <c r="B292" t="s">
        <v>143</v>
      </c>
      <c r="C292">
        <v>-7</v>
      </c>
      <c r="D292" t="s">
        <v>54</v>
      </c>
      <c r="E292">
        <v>37208000000</v>
      </c>
    </row>
    <row r="293" spans="1:5">
      <c r="A293" t="s">
        <v>142</v>
      </c>
      <c r="B293" t="s">
        <v>143</v>
      </c>
      <c r="C293">
        <v>-8</v>
      </c>
      <c r="D293" t="s">
        <v>54</v>
      </c>
      <c r="E293">
        <v>37701000000</v>
      </c>
    </row>
    <row r="294" spans="1:5">
      <c r="A294" t="s">
        <v>142</v>
      </c>
      <c r="B294" t="s">
        <v>143</v>
      </c>
      <c r="C294">
        <v>-9</v>
      </c>
      <c r="D294" t="s">
        <v>54</v>
      </c>
      <c r="E294">
        <v>4409000000</v>
      </c>
    </row>
    <row r="295" spans="1:5">
      <c r="A295" t="s">
        <v>142</v>
      </c>
      <c r="B295" t="s">
        <v>143</v>
      </c>
      <c r="C295">
        <v>-10</v>
      </c>
      <c r="D295" t="s">
        <v>54</v>
      </c>
      <c r="E295">
        <v>2851000000</v>
      </c>
    </row>
    <row r="296" spans="1:5">
      <c r="A296" t="s">
        <v>142</v>
      </c>
      <c r="B296" t="s">
        <v>143</v>
      </c>
      <c r="C296">
        <v>-11</v>
      </c>
      <c r="D296" t="s">
        <v>54</v>
      </c>
      <c r="E296">
        <v>271000000</v>
      </c>
    </row>
    <row r="297" spans="1:5">
      <c r="A297" t="s">
        <v>142</v>
      </c>
      <c r="B297" t="s">
        <v>143</v>
      </c>
      <c r="C297">
        <v>-12</v>
      </c>
      <c r="D297" t="s">
        <v>54</v>
      </c>
      <c r="E297">
        <v>271000000</v>
      </c>
    </row>
    <row r="298" spans="1:5">
      <c r="A298" t="s">
        <v>142</v>
      </c>
      <c r="B298" t="s">
        <v>143</v>
      </c>
      <c r="C298">
        <v>-13</v>
      </c>
      <c r="D298" t="s">
        <v>54</v>
      </c>
      <c r="E298">
        <v>54000000</v>
      </c>
    </row>
    <row r="299" spans="1:5">
      <c r="A299" t="s">
        <v>142</v>
      </c>
      <c r="B299" t="s">
        <v>143</v>
      </c>
      <c r="C299">
        <v>-14</v>
      </c>
      <c r="D299" t="s">
        <v>54</v>
      </c>
      <c r="E299">
        <v>58000000</v>
      </c>
    </row>
    <row r="300" spans="1:5">
      <c r="A300" t="s">
        <v>142</v>
      </c>
      <c r="B300" t="s">
        <v>143</v>
      </c>
      <c r="C300">
        <v>-15</v>
      </c>
      <c r="D300" t="s">
        <v>54</v>
      </c>
      <c r="E300">
        <v>65000000</v>
      </c>
    </row>
    <row r="301" spans="1:5">
      <c r="A301" t="s">
        <v>142</v>
      </c>
      <c r="B301" t="s">
        <v>143</v>
      </c>
      <c r="C301">
        <v>-16</v>
      </c>
      <c r="D301" t="s">
        <v>54</v>
      </c>
      <c r="E301">
        <v>72000000</v>
      </c>
    </row>
    <row r="302" spans="1:5">
      <c r="A302" t="s">
        <v>142</v>
      </c>
      <c r="B302" t="s">
        <v>143</v>
      </c>
      <c r="C302">
        <v>-17</v>
      </c>
      <c r="D302" t="s">
        <v>54</v>
      </c>
      <c r="E302">
        <v>77000000</v>
      </c>
    </row>
    <row r="303" spans="1:5">
      <c r="A303" t="s">
        <v>142</v>
      </c>
      <c r="B303" t="s">
        <v>143</v>
      </c>
      <c r="C303">
        <v>-18</v>
      </c>
      <c r="D303" t="s">
        <v>54</v>
      </c>
      <c r="E303">
        <v>83000000</v>
      </c>
    </row>
    <row r="304" spans="1:5">
      <c r="A304" t="s">
        <v>142</v>
      </c>
      <c r="B304" t="s">
        <v>143</v>
      </c>
      <c r="C304">
        <v>0</v>
      </c>
      <c r="D304" t="s">
        <v>59</v>
      </c>
      <c r="E304">
        <v>12.7</v>
      </c>
    </row>
    <row r="305" spans="1:5">
      <c r="A305" t="s">
        <v>142</v>
      </c>
      <c r="B305" t="s">
        <v>143</v>
      </c>
      <c r="C305">
        <v>-1</v>
      </c>
      <c r="D305" t="s">
        <v>59</v>
      </c>
      <c r="E305">
        <v>16.829999999999998</v>
      </c>
    </row>
    <row r="306" spans="1:5">
      <c r="A306" t="s">
        <v>142</v>
      </c>
      <c r="B306" t="s">
        <v>143</v>
      </c>
      <c r="C306">
        <v>-2</v>
      </c>
      <c r="D306" t="s">
        <v>59</v>
      </c>
      <c r="E306">
        <v>17.89</v>
      </c>
    </row>
    <row r="307" spans="1:5">
      <c r="A307" t="s">
        <v>142</v>
      </c>
      <c r="B307" t="s">
        <v>143</v>
      </c>
      <c r="C307">
        <v>-3</v>
      </c>
      <c r="D307" t="s">
        <v>59</v>
      </c>
      <c r="E307">
        <v>15.57</v>
      </c>
    </row>
    <row r="308" spans="1:5">
      <c r="A308" t="s">
        <v>142</v>
      </c>
      <c r="B308" t="s">
        <v>143</v>
      </c>
      <c r="C308">
        <v>-4</v>
      </c>
      <c r="D308" t="s">
        <v>59</v>
      </c>
      <c r="E308">
        <v>11.61</v>
      </c>
    </row>
    <row r="309" spans="1:5">
      <c r="A309" t="s">
        <v>142</v>
      </c>
      <c r="B309" t="s">
        <v>143</v>
      </c>
      <c r="C309">
        <v>-5</v>
      </c>
      <c r="D309" t="s">
        <v>59</v>
      </c>
      <c r="E309">
        <v>5.56</v>
      </c>
    </row>
    <row r="310" spans="1:5">
      <c r="A310" t="s">
        <v>142</v>
      </c>
      <c r="B310" t="s">
        <v>143</v>
      </c>
      <c r="C310">
        <v>-6</v>
      </c>
      <c r="D310" t="s">
        <v>59</v>
      </c>
      <c r="E310">
        <v>13.34</v>
      </c>
    </row>
    <row r="311" spans="1:5">
      <c r="A311" t="s">
        <v>142</v>
      </c>
      <c r="B311" t="s">
        <v>143</v>
      </c>
      <c r="C311">
        <v>-7</v>
      </c>
      <c r="D311" t="s">
        <v>59</v>
      </c>
      <c r="E311">
        <v>15.06</v>
      </c>
    </row>
    <row r="312" spans="1:5">
      <c r="A312" t="s">
        <v>142</v>
      </c>
      <c r="B312" t="s">
        <v>143</v>
      </c>
      <c r="C312">
        <v>-8</v>
      </c>
      <c r="D312" t="s">
        <v>59</v>
      </c>
      <c r="E312">
        <v>14.08</v>
      </c>
    </row>
    <row r="313" spans="1:5">
      <c r="A313" t="s">
        <v>142</v>
      </c>
      <c r="B313" t="s">
        <v>143</v>
      </c>
      <c r="C313">
        <v>-9</v>
      </c>
      <c r="D313" t="s">
        <v>59</v>
      </c>
      <c r="E313">
        <v>41.26</v>
      </c>
    </row>
    <row r="314" spans="1:5">
      <c r="A314" t="s">
        <v>142</v>
      </c>
      <c r="B314" t="s">
        <v>143</v>
      </c>
      <c r="C314">
        <v>-10</v>
      </c>
      <c r="D314" t="s">
        <v>59</v>
      </c>
      <c r="E314">
        <v>53.39</v>
      </c>
    </row>
    <row r="315" spans="1:5">
      <c r="A315" t="s">
        <v>142</v>
      </c>
      <c r="B315" t="s">
        <v>143</v>
      </c>
      <c r="C315">
        <v>-11</v>
      </c>
      <c r="D315" t="s">
        <v>59</v>
      </c>
      <c r="E315">
        <v>46.15</v>
      </c>
    </row>
    <row r="316" spans="1:5">
      <c r="A316" t="s">
        <v>142</v>
      </c>
      <c r="B316" t="s">
        <v>143</v>
      </c>
      <c r="C316">
        <v>-12</v>
      </c>
      <c r="D316" t="s">
        <v>59</v>
      </c>
      <c r="E316">
        <v>46.99</v>
      </c>
    </row>
    <row r="317" spans="1:5">
      <c r="A317" t="s">
        <v>142</v>
      </c>
      <c r="B317" t="s">
        <v>143</v>
      </c>
      <c r="C317">
        <v>-13</v>
      </c>
      <c r="D317" t="s">
        <v>59</v>
      </c>
      <c r="E317">
        <v>40.215000000000003</v>
      </c>
    </row>
    <row r="318" spans="1:5">
      <c r="A318" t="s">
        <v>142</v>
      </c>
      <c r="B318" t="s">
        <v>143</v>
      </c>
      <c r="C318">
        <v>-14</v>
      </c>
      <c r="D318" t="s">
        <v>59</v>
      </c>
      <c r="E318">
        <v>34.784999999999997</v>
      </c>
    </row>
    <row r="319" spans="1:5">
      <c r="A319" t="s">
        <v>142</v>
      </c>
      <c r="B319" t="s">
        <v>143</v>
      </c>
      <c r="C319">
        <v>-15</v>
      </c>
      <c r="D319" t="s">
        <v>59</v>
      </c>
      <c r="E319">
        <v>31.475000000000001</v>
      </c>
    </row>
    <row r="320" spans="1:5">
      <c r="A320" t="s">
        <v>142</v>
      </c>
      <c r="B320" t="s">
        <v>143</v>
      </c>
      <c r="C320">
        <v>-16</v>
      </c>
      <c r="D320" t="s">
        <v>59</v>
      </c>
      <c r="E320">
        <v>22.94</v>
      </c>
    </row>
    <row r="321" spans="1:5">
      <c r="A321" t="s">
        <v>142</v>
      </c>
      <c r="B321" t="s">
        <v>143</v>
      </c>
      <c r="C321">
        <v>-17</v>
      </c>
      <c r="D321" t="s">
        <v>59</v>
      </c>
      <c r="E321">
        <v>25.094999999999999</v>
      </c>
    </row>
    <row r="322" spans="1:5">
      <c r="A322" t="s">
        <v>142</v>
      </c>
      <c r="B322" t="s">
        <v>143</v>
      </c>
      <c r="C322">
        <v>-18</v>
      </c>
      <c r="D322" t="s">
        <v>59</v>
      </c>
      <c r="E322">
        <v>30.065000000000001</v>
      </c>
    </row>
    <row r="323" spans="1:5">
      <c r="A323" t="s">
        <v>142</v>
      </c>
      <c r="B323" t="s">
        <v>143</v>
      </c>
      <c r="C323">
        <v>0</v>
      </c>
      <c r="D323" t="s">
        <v>56</v>
      </c>
      <c r="E323">
        <v>17604.702600000001</v>
      </c>
    </row>
    <row r="324" spans="1:5">
      <c r="A324" t="s">
        <v>142</v>
      </c>
      <c r="B324" t="s">
        <v>143</v>
      </c>
      <c r="C324">
        <v>-1</v>
      </c>
      <c r="D324" t="s">
        <v>56</v>
      </c>
      <c r="E324">
        <v>80380.530400000003</v>
      </c>
    </row>
    <row r="325" spans="1:5">
      <c r="A325" t="s">
        <v>142</v>
      </c>
      <c r="B325" t="s">
        <v>143</v>
      </c>
      <c r="C325">
        <v>-2</v>
      </c>
      <c r="D325" t="s">
        <v>56</v>
      </c>
      <c r="E325">
        <v>1351918.1666000001</v>
      </c>
    </row>
    <row r="326" spans="1:5">
      <c r="A326" t="s">
        <v>142</v>
      </c>
      <c r="B326" t="s">
        <v>143</v>
      </c>
      <c r="C326">
        <v>-3</v>
      </c>
      <c r="D326" t="s">
        <v>56</v>
      </c>
      <c r="E326">
        <v>24340875.0913</v>
      </c>
    </row>
    <row r="327" spans="1:5">
      <c r="A327" t="s">
        <v>142</v>
      </c>
      <c r="B327" t="s">
        <v>143</v>
      </c>
      <c r="C327">
        <v>-4</v>
      </c>
      <c r="D327" t="s">
        <v>56</v>
      </c>
      <c r="E327">
        <v>781258.80630000005</v>
      </c>
    </row>
    <row r="328" spans="1:5">
      <c r="A328" t="s">
        <v>142</v>
      </c>
      <c r="B328" t="s">
        <v>143</v>
      </c>
      <c r="C328">
        <v>-5</v>
      </c>
      <c r="D328" t="s">
        <v>56</v>
      </c>
      <c r="E328">
        <v>4967.1063000000004</v>
      </c>
    </row>
    <row r="329" spans="1:5">
      <c r="A329" t="s">
        <v>142</v>
      </c>
      <c r="B329" t="s">
        <v>143</v>
      </c>
      <c r="C329">
        <v>-6</v>
      </c>
      <c r="D329" t="s">
        <v>56</v>
      </c>
      <c r="E329">
        <v>5037348.8002000004</v>
      </c>
    </row>
    <row r="330" spans="1:5">
      <c r="A330" t="s">
        <v>142</v>
      </c>
      <c r="B330" t="s">
        <v>143</v>
      </c>
      <c r="C330">
        <v>-7</v>
      </c>
      <c r="D330" t="s">
        <v>56</v>
      </c>
      <c r="E330">
        <v>21525270.634599999</v>
      </c>
    </row>
    <row r="331" spans="1:5">
      <c r="A331" t="s">
        <v>142</v>
      </c>
      <c r="B331" t="s">
        <v>143</v>
      </c>
      <c r="C331">
        <v>-8</v>
      </c>
      <c r="D331" t="s">
        <v>56</v>
      </c>
      <c r="E331">
        <v>43918992.796700001</v>
      </c>
    </row>
    <row r="332" spans="1:5">
      <c r="A332" t="s">
        <v>142</v>
      </c>
      <c r="B332" t="s">
        <v>143</v>
      </c>
      <c r="C332">
        <v>-9</v>
      </c>
      <c r="D332" t="s">
        <v>56</v>
      </c>
      <c r="E332">
        <v>1017466248.6789</v>
      </c>
    </row>
    <row r="333" spans="1:5">
      <c r="A333" t="s">
        <v>142</v>
      </c>
      <c r="B333" t="s">
        <v>143</v>
      </c>
      <c r="C333">
        <v>-10</v>
      </c>
      <c r="D333" t="s">
        <v>56</v>
      </c>
      <c r="E333">
        <v>2326471657.8834</v>
      </c>
    </row>
    <row r="334" spans="1:5">
      <c r="A334" t="s">
        <v>142</v>
      </c>
      <c r="B334" t="s">
        <v>143</v>
      </c>
      <c r="C334">
        <v>-11</v>
      </c>
      <c r="D334" t="s">
        <v>56</v>
      </c>
      <c r="E334">
        <v>2166721603.1810002</v>
      </c>
    </row>
    <row r="335" spans="1:5">
      <c r="A335" t="s">
        <v>142</v>
      </c>
      <c r="B335" t="s">
        <v>143</v>
      </c>
      <c r="C335">
        <v>-12</v>
      </c>
      <c r="D335" t="s">
        <v>56</v>
      </c>
      <c r="E335">
        <v>2752574051.8543</v>
      </c>
    </row>
    <row r="336" spans="1:5">
      <c r="A336" t="s">
        <v>142</v>
      </c>
      <c r="B336" t="s">
        <v>143</v>
      </c>
      <c r="C336">
        <v>-13</v>
      </c>
      <c r="D336" t="s">
        <v>56</v>
      </c>
      <c r="E336">
        <v>2302977121.0029001</v>
      </c>
    </row>
    <row r="337" spans="1:5">
      <c r="A337" t="s">
        <v>142</v>
      </c>
      <c r="B337" t="s">
        <v>143</v>
      </c>
      <c r="C337">
        <v>-14</v>
      </c>
      <c r="D337" t="s">
        <v>56</v>
      </c>
      <c r="E337">
        <v>2280789319.5584998</v>
      </c>
    </row>
    <row r="338" spans="1:5">
      <c r="A338" t="s">
        <v>142</v>
      </c>
      <c r="B338" t="s">
        <v>143</v>
      </c>
      <c r="C338">
        <v>-15</v>
      </c>
      <c r="D338" t="s">
        <v>56</v>
      </c>
      <c r="E338">
        <v>1794101603.3743</v>
      </c>
    </row>
    <row r="339" spans="1:5">
      <c r="A339" t="s">
        <v>142</v>
      </c>
      <c r="B339" t="s">
        <v>143</v>
      </c>
      <c r="C339">
        <v>-16</v>
      </c>
      <c r="D339" t="s">
        <v>56</v>
      </c>
      <c r="E339">
        <v>890529155.38460004</v>
      </c>
    </row>
    <row r="340" spans="1:5">
      <c r="A340" t="s">
        <v>142</v>
      </c>
      <c r="B340" t="s">
        <v>143</v>
      </c>
      <c r="C340">
        <v>-17</v>
      </c>
      <c r="D340" t="s">
        <v>56</v>
      </c>
      <c r="E340">
        <v>1091239835.5452001</v>
      </c>
    </row>
    <row r="341" spans="1:5">
      <c r="A341" t="s">
        <v>142</v>
      </c>
      <c r="B341" t="s">
        <v>143</v>
      </c>
      <c r="C341">
        <v>-18</v>
      </c>
      <c r="D341" t="s">
        <v>56</v>
      </c>
      <c r="E341">
        <v>1505813477.0704</v>
      </c>
    </row>
    <row r="342" spans="1:5">
      <c r="A342" t="s">
        <v>144</v>
      </c>
      <c r="B342" t="s">
        <v>145</v>
      </c>
      <c r="C342">
        <v>0</v>
      </c>
      <c r="D342" t="s">
        <v>51</v>
      </c>
      <c r="E342">
        <v>0</v>
      </c>
    </row>
    <row r="343" spans="1:5">
      <c r="A343" t="s">
        <v>144</v>
      </c>
      <c r="B343" t="s">
        <v>145</v>
      </c>
      <c r="C343">
        <v>-1</v>
      </c>
      <c r="D343" t="s">
        <v>51</v>
      </c>
      <c r="E343">
        <v>0</v>
      </c>
    </row>
    <row r="344" spans="1:5">
      <c r="A344" t="s">
        <v>144</v>
      </c>
      <c r="B344" t="s">
        <v>145</v>
      </c>
      <c r="C344">
        <v>-2</v>
      </c>
      <c r="D344" t="s">
        <v>51</v>
      </c>
      <c r="E344">
        <v>0</v>
      </c>
    </row>
    <row r="345" spans="1:5">
      <c r="A345" t="s">
        <v>144</v>
      </c>
      <c r="B345" t="s">
        <v>145</v>
      </c>
      <c r="C345">
        <v>-3</v>
      </c>
      <c r="D345" t="s">
        <v>51</v>
      </c>
      <c r="E345">
        <v>0</v>
      </c>
    </row>
    <row r="346" spans="1:5">
      <c r="A346" t="s">
        <v>144</v>
      </c>
      <c r="B346" t="s">
        <v>145</v>
      </c>
      <c r="C346">
        <v>-4</v>
      </c>
      <c r="D346" t="s">
        <v>51</v>
      </c>
      <c r="E346">
        <v>0</v>
      </c>
    </row>
    <row r="347" spans="1:5">
      <c r="A347" t="s">
        <v>144</v>
      </c>
      <c r="B347" t="s">
        <v>145</v>
      </c>
      <c r="C347">
        <v>-5</v>
      </c>
      <c r="D347" t="s">
        <v>51</v>
      </c>
      <c r="E347">
        <v>0</v>
      </c>
    </row>
    <row r="348" spans="1:5">
      <c r="A348" t="s">
        <v>144</v>
      </c>
      <c r="B348" t="s">
        <v>145</v>
      </c>
      <c r="C348">
        <v>-6</v>
      </c>
      <c r="D348" t="s">
        <v>51</v>
      </c>
      <c r="E348">
        <v>0</v>
      </c>
    </row>
    <row r="349" spans="1:5">
      <c r="A349" t="s">
        <v>144</v>
      </c>
      <c r="B349" t="s">
        <v>145</v>
      </c>
      <c r="C349">
        <v>-7</v>
      </c>
      <c r="D349" t="s">
        <v>51</v>
      </c>
      <c r="E349">
        <v>0</v>
      </c>
    </row>
    <row r="350" spans="1:5">
      <c r="A350" t="s">
        <v>144</v>
      </c>
      <c r="B350" t="s">
        <v>145</v>
      </c>
      <c r="C350">
        <v>-8</v>
      </c>
      <c r="D350" t="s">
        <v>51</v>
      </c>
      <c r="E350">
        <v>0</v>
      </c>
    </row>
    <row r="351" spans="1:5">
      <c r="A351" t="s">
        <v>144</v>
      </c>
      <c r="B351" t="s">
        <v>145</v>
      </c>
      <c r="C351">
        <v>-9</v>
      </c>
      <c r="D351" t="s">
        <v>51</v>
      </c>
      <c r="E351">
        <v>0</v>
      </c>
    </row>
    <row r="352" spans="1:5">
      <c r="A352" t="s">
        <v>144</v>
      </c>
      <c r="B352" t="s">
        <v>145</v>
      </c>
      <c r="C352">
        <v>-10</v>
      </c>
      <c r="D352" t="s">
        <v>51</v>
      </c>
      <c r="E352">
        <v>0</v>
      </c>
    </row>
    <row r="353" spans="1:5">
      <c r="A353" t="s">
        <v>144</v>
      </c>
      <c r="B353" t="s">
        <v>145</v>
      </c>
      <c r="C353">
        <v>-11</v>
      </c>
      <c r="D353" t="s">
        <v>51</v>
      </c>
      <c r="E353">
        <v>0</v>
      </c>
    </row>
    <row r="354" spans="1:5">
      <c r="A354" t="s">
        <v>144</v>
      </c>
      <c r="B354" t="s">
        <v>145</v>
      </c>
      <c r="C354">
        <v>-12</v>
      </c>
      <c r="D354" t="s">
        <v>51</v>
      </c>
      <c r="E354">
        <v>0</v>
      </c>
    </row>
    <row r="355" spans="1:5">
      <c r="A355" t="s">
        <v>144</v>
      </c>
      <c r="B355" t="s">
        <v>145</v>
      </c>
      <c r="C355">
        <v>-13</v>
      </c>
      <c r="D355" t="s">
        <v>51</v>
      </c>
      <c r="E355">
        <v>0</v>
      </c>
    </row>
    <row r="356" spans="1:5">
      <c r="A356" t="s">
        <v>144</v>
      </c>
      <c r="B356" t="s">
        <v>145</v>
      </c>
      <c r="C356">
        <v>-14</v>
      </c>
      <c r="D356" t="s">
        <v>51</v>
      </c>
      <c r="E356">
        <v>0</v>
      </c>
    </row>
    <row r="357" spans="1:5">
      <c r="A357" t="s">
        <v>144</v>
      </c>
      <c r="B357" t="s">
        <v>145</v>
      </c>
      <c r="C357">
        <v>-15</v>
      </c>
      <c r="D357" t="s">
        <v>51</v>
      </c>
      <c r="E357">
        <v>0</v>
      </c>
    </row>
    <row r="358" spans="1:5">
      <c r="A358" t="s">
        <v>144</v>
      </c>
      <c r="B358" t="s">
        <v>145</v>
      </c>
      <c r="C358">
        <v>-16</v>
      </c>
      <c r="D358" t="s">
        <v>51</v>
      </c>
      <c r="E358">
        <v>0</v>
      </c>
    </row>
    <row r="359" spans="1:5">
      <c r="A359" t="s">
        <v>144</v>
      </c>
      <c r="B359" t="s">
        <v>145</v>
      </c>
      <c r="C359">
        <v>-17</v>
      </c>
      <c r="D359" t="s">
        <v>51</v>
      </c>
      <c r="E359">
        <v>0</v>
      </c>
    </row>
    <row r="360" spans="1:5">
      <c r="A360" t="s">
        <v>144</v>
      </c>
      <c r="B360" t="s">
        <v>145</v>
      </c>
      <c r="C360">
        <v>-18</v>
      </c>
      <c r="D360" t="s">
        <v>51</v>
      </c>
      <c r="E360">
        <v>0</v>
      </c>
    </row>
    <row r="361" spans="1:5">
      <c r="A361" t="s">
        <v>144</v>
      </c>
      <c r="B361" t="s">
        <v>145</v>
      </c>
      <c r="C361">
        <v>0</v>
      </c>
      <c r="D361" t="s">
        <v>49</v>
      </c>
      <c r="E361">
        <v>0</v>
      </c>
    </row>
    <row r="362" spans="1:5">
      <c r="A362" t="s">
        <v>144</v>
      </c>
      <c r="B362" t="s">
        <v>145</v>
      </c>
      <c r="C362">
        <v>-1</v>
      </c>
      <c r="D362" t="s">
        <v>49</v>
      </c>
      <c r="E362">
        <v>0</v>
      </c>
    </row>
    <row r="363" spans="1:5">
      <c r="A363" t="s">
        <v>144</v>
      </c>
      <c r="B363" t="s">
        <v>145</v>
      </c>
      <c r="C363">
        <v>-2</v>
      </c>
      <c r="D363" t="s">
        <v>49</v>
      </c>
      <c r="E363">
        <v>0</v>
      </c>
    </row>
    <row r="364" spans="1:5">
      <c r="A364" t="s">
        <v>144</v>
      </c>
      <c r="B364" t="s">
        <v>145</v>
      </c>
      <c r="C364">
        <v>-3</v>
      </c>
      <c r="D364" t="s">
        <v>49</v>
      </c>
      <c r="E364">
        <v>0</v>
      </c>
    </row>
    <row r="365" spans="1:5">
      <c r="A365" t="s">
        <v>144</v>
      </c>
      <c r="B365" t="s">
        <v>145</v>
      </c>
      <c r="C365">
        <v>-4</v>
      </c>
      <c r="D365" t="s">
        <v>49</v>
      </c>
      <c r="E365">
        <v>36000000</v>
      </c>
    </row>
    <row r="366" spans="1:5">
      <c r="A366" t="s">
        <v>144</v>
      </c>
      <c r="B366" t="s">
        <v>145</v>
      </c>
      <c r="C366">
        <v>-5</v>
      </c>
      <c r="D366" t="s">
        <v>49</v>
      </c>
      <c r="E366">
        <v>0</v>
      </c>
    </row>
    <row r="367" spans="1:5">
      <c r="A367" t="s">
        <v>144</v>
      </c>
      <c r="B367" t="s">
        <v>145</v>
      </c>
      <c r="C367">
        <v>-6</v>
      </c>
      <c r="D367" t="s">
        <v>49</v>
      </c>
      <c r="E367">
        <v>0</v>
      </c>
    </row>
    <row r="368" spans="1:5">
      <c r="A368" t="s">
        <v>144</v>
      </c>
      <c r="B368" t="s">
        <v>145</v>
      </c>
      <c r="C368">
        <v>-7</v>
      </c>
      <c r="D368" t="s">
        <v>49</v>
      </c>
      <c r="E368">
        <v>0</v>
      </c>
    </row>
    <row r="369" spans="1:5">
      <c r="A369" t="s">
        <v>144</v>
      </c>
      <c r="B369" t="s">
        <v>145</v>
      </c>
      <c r="C369">
        <v>-8</v>
      </c>
      <c r="D369" t="s">
        <v>49</v>
      </c>
      <c r="E369">
        <v>0</v>
      </c>
    </row>
    <row r="370" spans="1:5">
      <c r="A370" t="s">
        <v>144</v>
      </c>
      <c r="B370" t="s">
        <v>145</v>
      </c>
      <c r="C370">
        <v>-9</v>
      </c>
      <c r="D370" t="s">
        <v>49</v>
      </c>
      <c r="E370">
        <v>0</v>
      </c>
    </row>
    <row r="371" spans="1:5">
      <c r="A371" t="s">
        <v>144</v>
      </c>
      <c r="B371" t="s">
        <v>145</v>
      </c>
      <c r="C371">
        <v>-10</v>
      </c>
      <c r="D371" t="s">
        <v>49</v>
      </c>
      <c r="E371">
        <v>0</v>
      </c>
    </row>
    <row r="372" spans="1:5">
      <c r="A372" t="s">
        <v>144</v>
      </c>
      <c r="B372" t="s">
        <v>145</v>
      </c>
      <c r="C372">
        <v>-11</v>
      </c>
      <c r="D372" t="s">
        <v>49</v>
      </c>
      <c r="E372">
        <v>0</v>
      </c>
    </row>
    <row r="373" spans="1:5">
      <c r="A373" t="s">
        <v>144</v>
      </c>
      <c r="B373" t="s">
        <v>145</v>
      </c>
      <c r="C373">
        <v>-12</v>
      </c>
      <c r="D373" t="s">
        <v>49</v>
      </c>
      <c r="E373">
        <v>0</v>
      </c>
    </row>
    <row r="374" spans="1:5">
      <c r="A374" t="s">
        <v>144</v>
      </c>
      <c r="B374" t="s">
        <v>145</v>
      </c>
      <c r="C374">
        <v>-13</v>
      </c>
      <c r="D374" t="s">
        <v>49</v>
      </c>
      <c r="E374">
        <v>0</v>
      </c>
    </row>
    <row r="375" spans="1:5">
      <c r="A375" t="s">
        <v>144</v>
      </c>
      <c r="B375" t="s">
        <v>145</v>
      </c>
      <c r="C375">
        <v>-14</v>
      </c>
      <c r="D375" t="s">
        <v>49</v>
      </c>
      <c r="E375">
        <v>0</v>
      </c>
    </row>
    <row r="376" spans="1:5">
      <c r="A376" t="s">
        <v>144</v>
      </c>
      <c r="B376" t="s">
        <v>145</v>
      </c>
      <c r="C376">
        <v>-15</v>
      </c>
      <c r="D376" t="s">
        <v>49</v>
      </c>
      <c r="E376">
        <v>0</v>
      </c>
    </row>
    <row r="377" spans="1:5">
      <c r="A377" t="s">
        <v>144</v>
      </c>
      <c r="B377" t="s">
        <v>145</v>
      </c>
      <c r="C377">
        <v>-16</v>
      </c>
      <c r="D377" t="s">
        <v>49</v>
      </c>
      <c r="E377">
        <v>0</v>
      </c>
    </row>
    <row r="378" spans="1:5">
      <c r="A378" t="s">
        <v>144</v>
      </c>
      <c r="B378" t="s">
        <v>145</v>
      </c>
      <c r="C378">
        <v>-17</v>
      </c>
      <c r="D378" t="s">
        <v>49</v>
      </c>
      <c r="E378">
        <v>0</v>
      </c>
    </row>
    <row r="379" spans="1:5">
      <c r="A379" t="s">
        <v>144</v>
      </c>
      <c r="B379" t="s">
        <v>145</v>
      </c>
      <c r="C379">
        <v>-18</v>
      </c>
      <c r="D379" t="s">
        <v>49</v>
      </c>
      <c r="E379">
        <v>0</v>
      </c>
    </row>
    <row r="380" spans="1:5">
      <c r="A380" t="s">
        <v>144</v>
      </c>
      <c r="B380" t="s">
        <v>145</v>
      </c>
      <c r="C380">
        <v>0</v>
      </c>
      <c r="D380" t="s">
        <v>52</v>
      </c>
      <c r="E380">
        <v>0</v>
      </c>
    </row>
    <row r="381" spans="1:5">
      <c r="A381" t="s">
        <v>144</v>
      </c>
      <c r="B381" t="s">
        <v>145</v>
      </c>
      <c r="C381">
        <v>-1</v>
      </c>
      <c r="D381" t="s">
        <v>52</v>
      </c>
      <c r="E381">
        <v>0</v>
      </c>
    </row>
    <row r="382" spans="1:5">
      <c r="A382" t="s">
        <v>144</v>
      </c>
      <c r="B382" t="s">
        <v>145</v>
      </c>
      <c r="C382">
        <v>-2</v>
      </c>
      <c r="D382" t="s">
        <v>52</v>
      </c>
      <c r="E382">
        <v>0</v>
      </c>
    </row>
    <row r="383" spans="1:5">
      <c r="A383" t="s">
        <v>144</v>
      </c>
      <c r="B383" t="s">
        <v>145</v>
      </c>
      <c r="C383">
        <v>-3</v>
      </c>
      <c r="D383" t="s">
        <v>52</v>
      </c>
      <c r="E383">
        <v>0</v>
      </c>
    </row>
    <row r="384" spans="1:5">
      <c r="A384" t="s">
        <v>144</v>
      </c>
      <c r="B384" t="s">
        <v>145</v>
      </c>
      <c r="C384">
        <v>-4</v>
      </c>
      <c r="D384" t="s">
        <v>52</v>
      </c>
      <c r="E384">
        <v>0</v>
      </c>
    </row>
    <row r="385" spans="1:5">
      <c r="A385" t="s">
        <v>144</v>
      </c>
      <c r="B385" t="s">
        <v>145</v>
      </c>
      <c r="C385">
        <v>-5</v>
      </c>
      <c r="D385" t="s">
        <v>52</v>
      </c>
      <c r="E385">
        <v>0</v>
      </c>
    </row>
    <row r="386" spans="1:5">
      <c r="A386" t="s">
        <v>144</v>
      </c>
      <c r="B386" t="s">
        <v>145</v>
      </c>
      <c r="C386">
        <v>-6</v>
      </c>
      <c r="D386" t="s">
        <v>52</v>
      </c>
      <c r="E386">
        <v>0</v>
      </c>
    </row>
    <row r="387" spans="1:5">
      <c r="A387" t="s">
        <v>144</v>
      </c>
      <c r="B387" t="s">
        <v>145</v>
      </c>
      <c r="C387">
        <v>-7</v>
      </c>
      <c r="D387" t="s">
        <v>52</v>
      </c>
      <c r="E387">
        <v>0</v>
      </c>
    </row>
    <row r="388" spans="1:5">
      <c r="A388" t="s">
        <v>144</v>
      </c>
      <c r="B388" t="s">
        <v>145</v>
      </c>
      <c r="C388">
        <v>-8</v>
      </c>
      <c r="D388" t="s">
        <v>52</v>
      </c>
      <c r="E388">
        <v>0</v>
      </c>
    </row>
    <row r="389" spans="1:5">
      <c r="A389" t="s">
        <v>144</v>
      </c>
      <c r="B389" t="s">
        <v>145</v>
      </c>
      <c r="C389">
        <v>-9</v>
      </c>
      <c r="D389" t="s">
        <v>52</v>
      </c>
      <c r="E389">
        <v>0</v>
      </c>
    </row>
    <row r="390" spans="1:5">
      <c r="A390" t="s">
        <v>144</v>
      </c>
      <c r="B390" t="s">
        <v>145</v>
      </c>
      <c r="C390">
        <v>-10</v>
      </c>
      <c r="D390" t="s">
        <v>52</v>
      </c>
      <c r="E390">
        <v>0</v>
      </c>
    </row>
    <row r="391" spans="1:5">
      <c r="A391" t="s">
        <v>144</v>
      </c>
      <c r="B391" t="s">
        <v>145</v>
      </c>
      <c r="C391">
        <v>-11</v>
      </c>
      <c r="D391" t="s">
        <v>52</v>
      </c>
      <c r="E391">
        <v>0</v>
      </c>
    </row>
    <row r="392" spans="1:5">
      <c r="A392" t="s">
        <v>144</v>
      </c>
      <c r="B392" t="s">
        <v>145</v>
      </c>
      <c r="C392">
        <v>-12</v>
      </c>
      <c r="D392" t="s">
        <v>52</v>
      </c>
      <c r="E392">
        <v>0</v>
      </c>
    </row>
    <row r="393" spans="1:5">
      <c r="A393" t="s">
        <v>144</v>
      </c>
      <c r="B393" t="s">
        <v>145</v>
      </c>
      <c r="C393">
        <v>-13</v>
      </c>
      <c r="D393" t="s">
        <v>52</v>
      </c>
      <c r="E393">
        <v>0</v>
      </c>
    </row>
    <row r="394" spans="1:5">
      <c r="A394" t="s">
        <v>144</v>
      </c>
      <c r="B394" t="s">
        <v>145</v>
      </c>
      <c r="C394">
        <v>-14</v>
      </c>
      <c r="D394" t="s">
        <v>52</v>
      </c>
      <c r="E394">
        <v>0</v>
      </c>
    </row>
    <row r="395" spans="1:5">
      <c r="A395" t="s">
        <v>144</v>
      </c>
      <c r="B395" t="s">
        <v>145</v>
      </c>
      <c r="C395">
        <v>-15</v>
      </c>
      <c r="D395" t="s">
        <v>52</v>
      </c>
      <c r="E395">
        <v>0</v>
      </c>
    </row>
    <row r="396" spans="1:5">
      <c r="A396" t="s">
        <v>144</v>
      </c>
      <c r="B396" t="s">
        <v>145</v>
      </c>
      <c r="C396">
        <v>-16</v>
      </c>
      <c r="D396" t="s">
        <v>52</v>
      </c>
      <c r="E396">
        <v>0</v>
      </c>
    </row>
    <row r="397" spans="1:5">
      <c r="A397" t="s">
        <v>144</v>
      </c>
      <c r="B397" t="s">
        <v>145</v>
      </c>
      <c r="C397">
        <v>-17</v>
      </c>
      <c r="D397" t="s">
        <v>52</v>
      </c>
      <c r="E397">
        <v>0</v>
      </c>
    </row>
    <row r="398" spans="1:5">
      <c r="A398" t="s">
        <v>144</v>
      </c>
      <c r="B398" t="s">
        <v>145</v>
      </c>
      <c r="C398">
        <v>-18</v>
      </c>
      <c r="D398" t="s">
        <v>52</v>
      </c>
      <c r="E398">
        <v>0</v>
      </c>
    </row>
    <row r="399" spans="1:5">
      <c r="A399" t="s">
        <v>144</v>
      </c>
      <c r="B399" t="s">
        <v>145</v>
      </c>
      <c r="C399">
        <v>0</v>
      </c>
      <c r="D399" t="s">
        <v>47</v>
      </c>
      <c r="E399">
        <v>365175791933.19702</v>
      </c>
    </row>
    <row r="400" spans="1:5">
      <c r="A400" t="s">
        <v>144</v>
      </c>
      <c r="B400" t="s">
        <v>145</v>
      </c>
      <c r="C400">
        <v>-1</v>
      </c>
      <c r="D400" t="s">
        <v>47</v>
      </c>
      <c r="E400">
        <v>383866791581.065</v>
      </c>
    </row>
    <row r="401" spans="1:5">
      <c r="A401" t="s">
        <v>144</v>
      </c>
      <c r="B401" t="s">
        <v>145</v>
      </c>
      <c r="C401">
        <v>-2</v>
      </c>
      <c r="D401" t="s">
        <v>47</v>
      </c>
      <c r="E401">
        <v>374379069939.30499</v>
      </c>
    </row>
    <row r="402" spans="1:5">
      <c r="A402" t="s">
        <v>144</v>
      </c>
      <c r="B402" t="s">
        <v>145</v>
      </c>
      <c r="C402">
        <v>-3</v>
      </c>
      <c r="D402" t="s">
        <v>47</v>
      </c>
      <c r="E402">
        <v>355956363973.005</v>
      </c>
    </row>
    <row r="403" spans="1:5">
      <c r="A403" t="s">
        <v>144</v>
      </c>
      <c r="B403" t="s">
        <v>145</v>
      </c>
      <c r="C403">
        <v>-4</v>
      </c>
      <c r="D403" t="s">
        <v>47</v>
      </c>
      <c r="E403">
        <v>348815591019.461</v>
      </c>
    </row>
    <row r="404" spans="1:5">
      <c r="A404" t="s">
        <v>144</v>
      </c>
      <c r="B404" t="s">
        <v>145</v>
      </c>
      <c r="C404">
        <v>-5</v>
      </c>
      <c r="D404" t="s">
        <v>47</v>
      </c>
      <c r="E404">
        <v>343854090087.67902</v>
      </c>
    </row>
    <row r="405" spans="1:5">
      <c r="A405" t="s">
        <v>144</v>
      </c>
      <c r="B405" t="s">
        <v>145</v>
      </c>
      <c r="C405">
        <v>-6</v>
      </c>
      <c r="D405" t="s">
        <v>47</v>
      </c>
      <c r="E405">
        <v>340736762810.159</v>
      </c>
    </row>
    <row r="406" spans="1:5">
      <c r="A406" t="s">
        <v>144</v>
      </c>
      <c r="B406" t="s">
        <v>145</v>
      </c>
      <c r="C406">
        <v>-7</v>
      </c>
      <c r="D406" t="s">
        <v>47</v>
      </c>
      <c r="E406">
        <v>338348396608.755</v>
      </c>
    </row>
    <row r="407" spans="1:5">
      <c r="A407" t="s">
        <v>144</v>
      </c>
      <c r="B407" t="s">
        <v>145</v>
      </c>
      <c r="C407">
        <v>-8</v>
      </c>
      <c r="D407" t="s">
        <v>47</v>
      </c>
      <c r="E407">
        <v>307809753725.65802</v>
      </c>
    </row>
    <row r="408" spans="1:5">
      <c r="A408" t="s">
        <v>144</v>
      </c>
      <c r="B408" t="s">
        <v>145</v>
      </c>
      <c r="C408">
        <v>-9</v>
      </c>
      <c r="D408" t="s">
        <v>47</v>
      </c>
      <c r="E408">
        <v>265735931160.69601</v>
      </c>
    </row>
    <row r="409" spans="1:5">
      <c r="A409" t="s">
        <v>144</v>
      </c>
      <c r="B409" t="s">
        <v>145</v>
      </c>
      <c r="C409">
        <v>-10</v>
      </c>
      <c r="D409" t="s">
        <v>47</v>
      </c>
      <c r="E409">
        <v>245170035540.328</v>
      </c>
    </row>
    <row r="410" spans="1:5">
      <c r="A410" t="s">
        <v>144</v>
      </c>
      <c r="B410" t="s">
        <v>145</v>
      </c>
      <c r="C410">
        <v>-11</v>
      </c>
      <c r="D410" t="s">
        <v>47</v>
      </c>
      <c r="E410">
        <v>229657505123.54501</v>
      </c>
    </row>
    <row r="411" spans="1:5">
      <c r="A411" t="s">
        <v>144</v>
      </c>
      <c r="B411" t="s">
        <v>145</v>
      </c>
      <c r="C411">
        <v>-12</v>
      </c>
      <c r="D411" t="s">
        <v>47</v>
      </c>
      <c r="E411">
        <v>209806818904.76001</v>
      </c>
    </row>
    <row r="412" spans="1:5">
      <c r="A412" t="s">
        <v>144</v>
      </c>
      <c r="B412" t="s">
        <v>145</v>
      </c>
      <c r="C412">
        <v>-13</v>
      </c>
      <c r="D412" t="s">
        <v>47</v>
      </c>
      <c r="E412">
        <v>192088184363.25101</v>
      </c>
    </row>
    <row r="413" spans="1:5">
      <c r="A413" t="s">
        <v>144</v>
      </c>
      <c r="B413" t="s">
        <v>145</v>
      </c>
      <c r="C413">
        <v>-14</v>
      </c>
      <c r="D413" t="s">
        <v>47</v>
      </c>
      <c r="E413">
        <v>190202366728.638</v>
      </c>
    </row>
    <row r="414" spans="1:5">
      <c r="A414" t="s">
        <v>144</v>
      </c>
      <c r="B414" t="s">
        <v>145</v>
      </c>
      <c r="C414">
        <v>-15</v>
      </c>
      <c r="D414" t="s">
        <v>47</v>
      </c>
      <c r="E414">
        <v>176128637067.24799</v>
      </c>
    </row>
    <row r="415" spans="1:5">
      <c r="A415" t="s">
        <v>144</v>
      </c>
      <c r="B415" t="s">
        <v>145</v>
      </c>
      <c r="C415">
        <v>-16</v>
      </c>
      <c r="D415" t="s">
        <v>47</v>
      </c>
      <c r="E415">
        <v>136613152778.88699</v>
      </c>
    </row>
    <row r="416" spans="1:5">
      <c r="A416" t="s">
        <v>144</v>
      </c>
      <c r="B416" t="s">
        <v>145</v>
      </c>
      <c r="C416">
        <v>-17</v>
      </c>
      <c r="D416" t="s">
        <v>47</v>
      </c>
      <c r="E416">
        <v>110546569519.37801</v>
      </c>
    </row>
    <row r="417" spans="1:5">
      <c r="A417" t="s">
        <v>144</v>
      </c>
      <c r="B417" t="s">
        <v>145</v>
      </c>
      <c r="C417">
        <v>-18</v>
      </c>
      <c r="D417" t="s">
        <v>47</v>
      </c>
      <c r="E417">
        <v>110546569519.37801</v>
      </c>
    </row>
    <row r="418" spans="1:5">
      <c r="A418" t="s">
        <v>144</v>
      </c>
      <c r="B418" t="s">
        <v>145</v>
      </c>
      <c r="C418">
        <v>0</v>
      </c>
      <c r="D418" t="s">
        <v>61</v>
      </c>
      <c r="E418">
        <v>0.2031</v>
      </c>
    </row>
    <row r="419" spans="1:5">
      <c r="A419" t="s">
        <v>144</v>
      </c>
      <c r="B419" t="s">
        <v>145</v>
      </c>
      <c r="C419">
        <v>-1</v>
      </c>
      <c r="D419" t="s">
        <v>61</v>
      </c>
      <c r="E419">
        <v>0.19889999999999999</v>
      </c>
    </row>
    <row r="420" spans="1:5">
      <c r="A420" t="s">
        <v>144</v>
      </c>
      <c r="B420" t="s">
        <v>145</v>
      </c>
      <c r="C420">
        <v>-2</v>
      </c>
      <c r="D420" t="s">
        <v>61</v>
      </c>
      <c r="E420">
        <v>0.2054</v>
      </c>
    </row>
    <row r="421" spans="1:5">
      <c r="A421" t="s">
        <v>144</v>
      </c>
      <c r="B421" t="s">
        <v>145</v>
      </c>
      <c r="C421">
        <v>-3</v>
      </c>
      <c r="D421" t="s">
        <v>61</v>
      </c>
      <c r="E421">
        <v>0.2145</v>
      </c>
    </row>
    <row r="422" spans="1:5">
      <c r="A422" t="s">
        <v>144</v>
      </c>
      <c r="B422" t="s">
        <v>145</v>
      </c>
      <c r="C422">
        <v>-4</v>
      </c>
      <c r="D422" t="s">
        <v>61</v>
      </c>
      <c r="E422">
        <v>0.20119999999999999</v>
      </c>
    </row>
    <row r="423" spans="1:5">
      <c r="A423" t="s">
        <v>144</v>
      </c>
      <c r="B423" t="s">
        <v>145</v>
      </c>
      <c r="C423">
        <v>-5</v>
      </c>
      <c r="D423" t="s">
        <v>61</v>
      </c>
      <c r="E423">
        <v>0.22789999999999999</v>
      </c>
    </row>
    <row r="424" spans="1:5">
      <c r="A424" t="s">
        <v>144</v>
      </c>
      <c r="B424" t="s">
        <v>145</v>
      </c>
      <c r="C424">
        <v>-6</v>
      </c>
      <c r="D424" t="s">
        <v>61</v>
      </c>
      <c r="E424">
        <v>0.25419999999999998</v>
      </c>
    </row>
    <row r="425" spans="1:5">
      <c r="A425" t="s">
        <v>144</v>
      </c>
      <c r="B425" t="s">
        <v>145</v>
      </c>
      <c r="C425">
        <v>-7</v>
      </c>
      <c r="D425" t="s">
        <v>61</v>
      </c>
      <c r="E425">
        <v>0.23730000000000001</v>
      </c>
    </row>
    <row r="426" spans="1:5">
      <c r="A426" t="s">
        <v>144</v>
      </c>
      <c r="B426" t="s">
        <v>145</v>
      </c>
      <c r="C426">
        <v>-8</v>
      </c>
      <c r="D426" t="s">
        <v>61</v>
      </c>
      <c r="E426">
        <v>0.17150000000000001</v>
      </c>
    </row>
    <row r="427" spans="1:5">
      <c r="A427" t="s">
        <v>144</v>
      </c>
      <c r="B427" t="s">
        <v>145</v>
      </c>
      <c r="C427">
        <v>-9</v>
      </c>
      <c r="D427" t="s">
        <v>61</v>
      </c>
      <c r="E427">
        <v>0.30740000000000001</v>
      </c>
    </row>
    <row r="428" spans="1:5">
      <c r="A428" t="s">
        <v>144</v>
      </c>
      <c r="B428" t="s">
        <v>145</v>
      </c>
      <c r="C428">
        <v>-10</v>
      </c>
      <c r="D428" t="s">
        <v>61</v>
      </c>
      <c r="E428">
        <v>0.36549999999999999</v>
      </c>
    </row>
    <row r="429" spans="1:5">
      <c r="A429" t="s">
        <v>144</v>
      </c>
      <c r="B429" t="s">
        <v>145</v>
      </c>
      <c r="C429">
        <v>-11</v>
      </c>
      <c r="D429" t="s">
        <v>61</v>
      </c>
      <c r="E429">
        <v>0.36420000000000002</v>
      </c>
    </row>
    <row r="430" spans="1:5">
      <c r="A430" t="s">
        <v>144</v>
      </c>
      <c r="B430" t="s">
        <v>145</v>
      </c>
      <c r="C430">
        <v>-12</v>
      </c>
      <c r="D430" t="s">
        <v>61</v>
      </c>
      <c r="E430">
        <v>0.4108</v>
      </c>
    </row>
    <row r="431" spans="1:5">
      <c r="A431" t="s">
        <v>144</v>
      </c>
      <c r="B431" t="s">
        <v>145</v>
      </c>
      <c r="C431">
        <v>-13</v>
      </c>
      <c r="D431" t="s">
        <v>61</v>
      </c>
      <c r="E431">
        <v>0.4032</v>
      </c>
    </row>
    <row r="432" spans="1:5">
      <c r="A432" t="s">
        <v>144</v>
      </c>
      <c r="B432" t="s">
        <v>145</v>
      </c>
      <c r="C432">
        <v>-14</v>
      </c>
      <c r="D432" t="s">
        <v>61</v>
      </c>
      <c r="E432">
        <v>0.37490000000000001</v>
      </c>
    </row>
    <row r="433" spans="1:5">
      <c r="A433" t="s">
        <v>144</v>
      </c>
      <c r="B433" t="s">
        <v>145</v>
      </c>
      <c r="C433">
        <v>-15</v>
      </c>
      <c r="D433" t="s">
        <v>61</v>
      </c>
      <c r="E433">
        <v>0.45450000000000002</v>
      </c>
    </row>
    <row r="434" spans="1:5">
      <c r="A434" t="s">
        <v>144</v>
      </c>
      <c r="B434" t="s">
        <v>145</v>
      </c>
      <c r="C434">
        <v>-16</v>
      </c>
      <c r="D434" t="s">
        <v>61</v>
      </c>
      <c r="E434">
        <v>0.5504</v>
      </c>
    </row>
    <row r="435" spans="1:5">
      <c r="A435" t="s">
        <v>144</v>
      </c>
      <c r="B435" t="s">
        <v>145</v>
      </c>
      <c r="C435">
        <v>-17</v>
      </c>
      <c r="D435" t="s">
        <v>61</v>
      </c>
      <c r="E435">
        <v>0.51780000000000004</v>
      </c>
    </row>
    <row r="436" spans="1:5">
      <c r="A436" t="s">
        <v>144</v>
      </c>
      <c r="B436" t="s">
        <v>145</v>
      </c>
      <c r="C436">
        <v>-18</v>
      </c>
      <c r="D436" t="s">
        <v>61</v>
      </c>
      <c r="E436">
        <v>0.44269999999999998</v>
      </c>
    </row>
    <row r="437" spans="1:5">
      <c r="A437" t="s">
        <v>144</v>
      </c>
      <c r="B437" t="s">
        <v>145</v>
      </c>
      <c r="C437">
        <v>0</v>
      </c>
      <c r="D437" t="s">
        <v>53</v>
      </c>
      <c r="E437">
        <v>6758776808.0248003</v>
      </c>
    </row>
    <row r="438" spans="1:5">
      <c r="A438" t="s">
        <v>144</v>
      </c>
      <c r="B438" t="s">
        <v>145</v>
      </c>
      <c r="C438">
        <v>-1</v>
      </c>
      <c r="D438" t="s">
        <v>53</v>
      </c>
      <c r="E438">
        <v>6592483833.6724997</v>
      </c>
    </row>
    <row r="439" spans="1:5">
      <c r="A439" t="s">
        <v>144</v>
      </c>
      <c r="B439" t="s">
        <v>145</v>
      </c>
      <c r="C439">
        <v>-2</v>
      </c>
      <c r="D439" t="s">
        <v>53</v>
      </c>
      <c r="E439">
        <v>7562245044.6449003</v>
      </c>
    </row>
    <row r="440" spans="1:5">
      <c r="A440" t="s">
        <v>144</v>
      </c>
      <c r="B440" t="s">
        <v>145</v>
      </c>
      <c r="C440">
        <v>-3</v>
      </c>
      <c r="D440" t="s">
        <v>53</v>
      </c>
      <c r="E440">
        <v>8023532325.6300001</v>
      </c>
    </row>
    <row r="441" spans="1:5">
      <c r="A441" t="s">
        <v>144</v>
      </c>
      <c r="B441" t="s">
        <v>145</v>
      </c>
      <c r="C441">
        <v>-4</v>
      </c>
      <c r="D441" t="s">
        <v>53</v>
      </c>
      <c r="E441">
        <v>5939648851.2739</v>
      </c>
    </row>
    <row r="442" spans="1:5">
      <c r="A442" t="s">
        <v>144</v>
      </c>
      <c r="B442" t="s">
        <v>145</v>
      </c>
      <c r="C442">
        <v>-5</v>
      </c>
      <c r="D442" t="s">
        <v>53</v>
      </c>
      <c r="E442">
        <v>5988209185.1695004</v>
      </c>
    </row>
    <row r="443" spans="1:5">
      <c r="A443" t="s">
        <v>144</v>
      </c>
      <c r="B443" t="s">
        <v>145</v>
      </c>
      <c r="C443">
        <v>-6</v>
      </c>
      <c r="D443" t="s">
        <v>53</v>
      </c>
      <c r="E443">
        <v>5809264639.3425999</v>
      </c>
    </row>
    <row r="444" spans="1:5">
      <c r="A444" t="s">
        <v>144</v>
      </c>
      <c r="B444" t="s">
        <v>145</v>
      </c>
      <c r="C444">
        <v>-7</v>
      </c>
      <c r="D444" t="s">
        <v>53</v>
      </c>
      <c r="E444">
        <v>6377949515.1337996</v>
      </c>
    </row>
    <row r="445" spans="1:5">
      <c r="A445" t="s">
        <v>144</v>
      </c>
      <c r="B445" t="s">
        <v>145</v>
      </c>
      <c r="C445">
        <v>-8</v>
      </c>
      <c r="D445" t="s">
        <v>53</v>
      </c>
      <c r="E445">
        <v>7488640569.8667002</v>
      </c>
    </row>
    <row r="446" spans="1:5">
      <c r="A446" t="s">
        <v>144</v>
      </c>
      <c r="B446" t="s">
        <v>145</v>
      </c>
      <c r="C446">
        <v>-9</v>
      </c>
      <c r="D446" t="s">
        <v>53</v>
      </c>
      <c r="E446">
        <v>8496470698.3116999</v>
      </c>
    </row>
    <row r="447" spans="1:5">
      <c r="A447" t="s">
        <v>144</v>
      </c>
      <c r="B447" t="s">
        <v>145</v>
      </c>
      <c r="C447">
        <v>-10</v>
      </c>
      <c r="D447" t="s">
        <v>53</v>
      </c>
      <c r="E447">
        <v>7935595695.3238001</v>
      </c>
    </row>
    <row r="448" spans="1:5">
      <c r="A448" t="s">
        <v>144</v>
      </c>
      <c r="B448" t="s">
        <v>145</v>
      </c>
      <c r="C448">
        <v>-11</v>
      </c>
      <c r="D448" t="s">
        <v>53</v>
      </c>
      <c r="E448">
        <v>8534679457.5760002</v>
      </c>
    </row>
    <row r="449" spans="1:5">
      <c r="A449" t="s">
        <v>144</v>
      </c>
      <c r="B449" t="s">
        <v>145</v>
      </c>
      <c r="C449">
        <v>-12</v>
      </c>
      <c r="D449" t="s">
        <v>53</v>
      </c>
      <c r="E449">
        <v>5972534861.7586002</v>
      </c>
    </row>
    <row r="450" spans="1:5">
      <c r="A450" t="s">
        <v>144</v>
      </c>
      <c r="B450" t="s">
        <v>145</v>
      </c>
      <c r="C450">
        <v>-13</v>
      </c>
      <c r="D450" t="s">
        <v>53</v>
      </c>
      <c r="E450">
        <v>3823307020.0040998</v>
      </c>
    </row>
    <row r="451" spans="1:5">
      <c r="A451" t="s">
        <v>144</v>
      </c>
      <c r="B451" t="s">
        <v>145</v>
      </c>
      <c r="C451">
        <v>-14</v>
      </c>
      <c r="D451" t="s">
        <v>53</v>
      </c>
      <c r="E451">
        <v>5069265778.7410002</v>
      </c>
    </row>
    <row r="452" spans="1:5">
      <c r="A452" t="s">
        <v>144</v>
      </c>
      <c r="B452" t="s">
        <v>145</v>
      </c>
      <c r="C452">
        <v>-15</v>
      </c>
      <c r="D452" t="s">
        <v>53</v>
      </c>
      <c r="E452">
        <v>5275917667.6080999</v>
      </c>
    </row>
    <row r="453" spans="1:5">
      <c r="A453" t="s">
        <v>144</v>
      </c>
      <c r="B453" t="s">
        <v>145</v>
      </c>
      <c r="C453">
        <v>-16</v>
      </c>
      <c r="D453" t="s">
        <v>53</v>
      </c>
      <c r="E453">
        <v>5466241293.0160999</v>
      </c>
    </row>
    <row r="454" spans="1:5">
      <c r="A454" t="s">
        <v>144</v>
      </c>
      <c r="B454" t="s">
        <v>145</v>
      </c>
      <c r="C454">
        <v>-17</v>
      </c>
      <c r="D454" t="s">
        <v>53</v>
      </c>
      <c r="E454">
        <v>4989545998.9815998</v>
      </c>
    </row>
    <row r="455" spans="1:5">
      <c r="A455" t="s">
        <v>144</v>
      </c>
      <c r="B455" t="s">
        <v>145</v>
      </c>
      <c r="C455">
        <v>-18</v>
      </c>
      <c r="D455" t="s">
        <v>53</v>
      </c>
      <c r="E455">
        <v>3459662671.5632</v>
      </c>
    </row>
    <row r="456" spans="1:5">
      <c r="A456" t="s">
        <v>144</v>
      </c>
      <c r="B456" t="s">
        <v>145</v>
      </c>
      <c r="C456">
        <v>0</v>
      </c>
      <c r="D456" t="s">
        <v>50</v>
      </c>
      <c r="E456">
        <v>0</v>
      </c>
    </row>
    <row r="457" spans="1:5">
      <c r="A457" t="s">
        <v>144</v>
      </c>
      <c r="B457" t="s">
        <v>145</v>
      </c>
      <c r="C457">
        <v>-1</v>
      </c>
      <c r="D457" t="s">
        <v>50</v>
      </c>
      <c r="E457">
        <v>0</v>
      </c>
    </row>
    <row r="458" spans="1:5">
      <c r="A458" t="s">
        <v>144</v>
      </c>
      <c r="B458" t="s">
        <v>145</v>
      </c>
      <c r="C458">
        <v>-2</v>
      </c>
      <c r="D458" t="s">
        <v>50</v>
      </c>
      <c r="E458">
        <v>0</v>
      </c>
    </row>
    <row r="459" spans="1:5">
      <c r="A459" t="s">
        <v>144</v>
      </c>
      <c r="B459" t="s">
        <v>145</v>
      </c>
      <c r="C459">
        <v>-3</v>
      </c>
      <c r="D459" t="s">
        <v>50</v>
      </c>
      <c r="E459">
        <v>0</v>
      </c>
    </row>
    <row r="460" spans="1:5">
      <c r="A460" t="s">
        <v>144</v>
      </c>
      <c r="B460" t="s">
        <v>145</v>
      </c>
      <c r="C460">
        <v>-4</v>
      </c>
      <c r="D460" t="s">
        <v>50</v>
      </c>
      <c r="E460">
        <v>0</v>
      </c>
    </row>
    <row r="461" spans="1:5">
      <c r="A461" t="s">
        <v>144</v>
      </c>
      <c r="B461" t="s">
        <v>145</v>
      </c>
      <c r="C461">
        <v>-5</v>
      </c>
      <c r="D461" t="s">
        <v>50</v>
      </c>
      <c r="E461">
        <v>0</v>
      </c>
    </row>
    <row r="462" spans="1:5">
      <c r="A462" t="s">
        <v>144</v>
      </c>
      <c r="B462" t="s">
        <v>145</v>
      </c>
      <c r="C462">
        <v>-6</v>
      </c>
      <c r="D462" t="s">
        <v>50</v>
      </c>
      <c r="E462">
        <v>0</v>
      </c>
    </row>
    <row r="463" spans="1:5">
      <c r="A463" t="s">
        <v>144</v>
      </c>
      <c r="B463" t="s">
        <v>145</v>
      </c>
      <c r="C463">
        <v>-7</v>
      </c>
      <c r="D463" t="s">
        <v>50</v>
      </c>
      <c r="E463">
        <v>0</v>
      </c>
    </row>
    <row r="464" spans="1:5">
      <c r="A464" t="s">
        <v>144</v>
      </c>
      <c r="B464" t="s">
        <v>145</v>
      </c>
      <c r="C464">
        <v>-8</v>
      </c>
      <c r="D464" t="s">
        <v>50</v>
      </c>
      <c r="E464">
        <v>0</v>
      </c>
    </row>
    <row r="465" spans="1:5">
      <c r="A465" t="s">
        <v>144</v>
      </c>
      <c r="B465" t="s">
        <v>145</v>
      </c>
      <c r="C465">
        <v>-9</v>
      </c>
      <c r="D465" t="s">
        <v>50</v>
      </c>
      <c r="E465">
        <v>0</v>
      </c>
    </row>
    <row r="466" spans="1:5">
      <c r="A466" t="s">
        <v>144</v>
      </c>
      <c r="B466" t="s">
        <v>145</v>
      </c>
      <c r="C466">
        <v>-10</v>
      </c>
      <c r="D466" t="s">
        <v>50</v>
      </c>
      <c r="E466">
        <v>0</v>
      </c>
    </row>
    <row r="467" spans="1:5">
      <c r="A467" t="s">
        <v>144</v>
      </c>
      <c r="B467" t="s">
        <v>145</v>
      </c>
      <c r="C467">
        <v>-11</v>
      </c>
      <c r="D467" t="s">
        <v>50</v>
      </c>
      <c r="E467">
        <v>0</v>
      </c>
    </row>
    <row r="468" spans="1:5">
      <c r="A468" t="s">
        <v>144</v>
      </c>
      <c r="B468" t="s">
        <v>145</v>
      </c>
      <c r="C468">
        <v>-12</v>
      </c>
      <c r="D468" t="s">
        <v>50</v>
      </c>
      <c r="E468">
        <v>0</v>
      </c>
    </row>
    <row r="469" spans="1:5">
      <c r="A469" t="s">
        <v>144</v>
      </c>
      <c r="B469" t="s">
        <v>145</v>
      </c>
      <c r="C469">
        <v>-13</v>
      </c>
      <c r="D469" t="s">
        <v>50</v>
      </c>
      <c r="E469">
        <v>0</v>
      </c>
    </row>
    <row r="470" spans="1:5">
      <c r="A470" t="s">
        <v>144</v>
      </c>
      <c r="B470" t="s">
        <v>145</v>
      </c>
      <c r="C470">
        <v>-14</v>
      </c>
      <c r="D470" t="s">
        <v>50</v>
      </c>
      <c r="E470">
        <v>0</v>
      </c>
    </row>
    <row r="471" spans="1:5">
      <c r="A471" t="s">
        <v>144</v>
      </c>
      <c r="B471" t="s">
        <v>145</v>
      </c>
      <c r="C471">
        <v>-15</v>
      </c>
      <c r="D471" t="s">
        <v>50</v>
      </c>
      <c r="E471">
        <v>0</v>
      </c>
    </row>
    <row r="472" spans="1:5">
      <c r="A472" t="s">
        <v>144</v>
      </c>
      <c r="B472" t="s">
        <v>145</v>
      </c>
      <c r="C472">
        <v>-16</v>
      </c>
      <c r="D472" t="s">
        <v>50</v>
      </c>
      <c r="E472">
        <v>0</v>
      </c>
    </row>
    <row r="473" spans="1:5">
      <c r="A473" t="s">
        <v>144</v>
      </c>
      <c r="B473" t="s">
        <v>145</v>
      </c>
      <c r="C473">
        <v>-17</v>
      </c>
      <c r="D473" t="s">
        <v>50</v>
      </c>
      <c r="E473">
        <v>0</v>
      </c>
    </row>
    <row r="474" spans="1:5">
      <c r="A474" t="s">
        <v>144</v>
      </c>
      <c r="B474" t="s">
        <v>145</v>
      </c>
      <c r="C474">
        <v>-18</v>
      </c>
      <c r="D474" t="s">
        <v>50</v>
      </c>
      <c r="E474">
        <v>0</v>
      </c>
    </row>
    <row r="475" spans="1:5">
      <c r="A475" t="s">
        <v>144</v>
      </c>
      <c r="B475" t="s">
        <v>145</v>
      </c>
      <c r="C475">
        <v>0</v>
      </c>
      <c r="D475" t="s">
        <v>60</v>
      </c>
      <c r="E475">
        <v>136679649863.52</v>
      </c>
    </row>
    <row r="476" spans="1:5">
      <c r="A476" t="s">
        <v>144</v>
      </c>
      <c r="B476" t="s">
        <v>145</v>
      </c>
      <c r="C476">
        <v>-1</v>
      </c>
      <c r="D476" t="s">
        <v>60</v>
      </c>
      <c r="E476">
        <v>152832174329.25</v>
      </c>
    </row>
    <row r="477" spans="1:5">
      <c r="A477" t="s">
        <v>144</v>
      </c>
      <c r="B477" t="s">
        <v>145</v>
      </c>
      <c r="C477">
        <v>-2</v>
      </c>
      <c r="D477" t="s">
        <v>60</v>
      </c>
      <c r="E477">
        <v>163624179983.25</v>
      </c>
    </row>
    <row r="478" spans="1:5">
      <c r="A478" t="s">
        <v>144</v>
      </c>
      <c r="B478" t="s">
        <v>145</v>
      </c>
      <c r="C478">
        <v>-3</v>
      </c>
      <c r="D478" t="s">
        <v>60</v>
      </c>
      <c r="E478">
        <v>157853848248.54001</v>
      </c>
    </row>
    <row r="479" spans="1:5">
      <c r="A479" t="s">
        <v>144</v>
      </c>
      <c r="B479" t="s">
        <v>145</v>
      </c>
      <c r="C479">
        <v>-4</v>
      </c>
      <c r="D479" t="s">
        <v>60</v>
      </c>
      <c r="E479">
        <v>119822647202.67999</v>
      </c>
    </row>
    <row r="480" spans="1:5">
      <c r="A480" t="s">
        <v>144</v>
      </c>
      <c r="B480" t="s">
        <v>145</v>
      </c>
      <c r="C480">
        <v>-5</v>
      </c>
      <c r="D480" t="s">
        <v>60</v>
      </c>
      <c r="E480">
        <v>76927236310.229996</v>
      </c>
    </row>
    <row r="481" spans="1:5">
      <c r="A481" t="s">
        <v>144</v>
      </c>
      <c r="B481" t="s">
        <v>145</v>
      </c>
      <c r="C481">
        <v>-6</v>
      </c>
      <c r="D481" t="s">
        <v>60</v>
      </c>
      <c r="E481">
        <v>137446045226.48999</v>
      </c>
    </row>
    <row r="482" spans="1:5">
      <c r="A482" t="s">
        <v>144</v>
      </c>
      <c r="B482" t="s">
        <v>145</v>
      </c>
      <c r="C482">
        <v>-7</v>
      </c>
      <c r="D482" t="s">
        <v>60</v>
      </c>
      <c r="E482">
        <v>94279614729.899994</v>
      </c>
    </row>
    <row r="483" spans="1:5">
      <c r="A483" t="s">
        <v>144</v>
      </c>
      <c r="B483" t="s">
        <v>145</v>
      </c>
      <c r="C483">
        <v>-8</v>
      </c>
      <c r="D483" t="s">
        <v>60</v>
      </c>
      <c r="E483">
        <v>36569956870.480003</v>
      </c>
    </row>
    <row r="484" spans="1:5">
      <c r="A484" t="s">
        <v>144</v>
      </c>
      <c r="B484" t="s">
        <v>145</v>
      </c>
      <c r="C484">
        <v>-9</v>
      </c>
      <c r="D484" t="s">
        <v>60</v>
      </c>
      <c r="E484">
        <v>147040479889.92001</v>
      </c>
    </row>
    <row r="485" spans="1:5">
      <c r="A485" t="s">
        <v>144</v>
      </c>
      <c r="B485" t="s">
        <v>145</v>
      </c>
      <c r="C485">
        <v>-10</v>
      </c>
      <c r="D485" t="s">
        <v>60</v>
      </c>
      <c r="E485">
        <v>272222610000</v>
      </c>
    </row>
    <row r="486" spans="1:5">
      <c r="A486" t="s">
        <v>144</v>
      </c>
      <c r="B486" t="s">
        <v>145</v>
      </c>
      <c r="C486">
        <v>-11</v>
      </c>
      <c r="D486" t="s">
        <v>60</v>
      </c>
      <c r="E486">
        <v>245930628000</v>
      </c>
    </row>
    <row r="487" spans="1:5">
      <c r="A487" t="s">
        <v>144</v>
      </c>
      <c r="B487" t="s">
        <v>145</v>
      </c>
      <c r="C487">
        <v>-12</v>
      </c>
      <c r="D487" t="s">
        <v>60</v>
      </c>
      <c r="E487">
        <v>246064896000</v>
      </c>
    </row>
    <row r="488" spans="1:5">
      <c r="A488" t="s">
        <v>144</v>
      </c>
      <c r="B488" t="s">
        <v>145</v>
      </c>
      <c r="C488">
        <v>-13</v>
      </c>
      <c r="D488" t="s">
        <v>60</v>
      </c>
      <c r="E488">
        <v>247228782000</v>
      </c>
    </row>
    <row r="489" spans="1:5">
      <c r="A489" t="s">
        <v>144</v>
      </c>
      <c r="B489" t="s">
        <v>145</v>
      </c>
      <c r="C489">
        <v>-14</v>
      </c>
      <c r="D489" t="s">
        <v>60</v>
      </c>
      <c r="E489">
        <v>178694820000</v>
      </c>
    </row>
    <row r="490" spans="1:5">
      <c r="A490" t="s">
        <v>144</v>
      </c>
      <c r="B490" t="s">
        <v>145</v>
      </c>
      <c r="C490">
        <v>-15</v>
      </c>
      <c r="D490" t="s">
        <v>60</v>
      </c>
      <c r="E490">
        <v>254000216000</v>
      </c>
    </row>
    <row r="491" spans="1:5">
      <c r="A491" t="s">
        <v>144</v>
      </c>
      <c r="B491" t="s">
        <v>145</v>
      </c>
      <c r="C491">
        <v>-16</v>
      </c>
      <c r="D491" t="s">
        <v>60</v>
      </c>
      <c r="E491">
        <v>254125620000</v>
      </c>
    </row>
    <row r="492" spans="1:5">
      <c r="A492" t="s">
        <v>144</v>
      </c>
      <c r="B492" t="s">
        <v>145</v>
      </c>
      <c r="C492">
        <v>-17</v>
      </c>
      <c r="D492" t="s">
        <v>60</v>
      </c>
      <c r="E492">
        <v>185664891000</v>
      </c>
    </row>
    <row r="493" spans="1:5">
      <c r="A493" t="s">
        <v>144</v>
      </c>
      <c r="B493" t="s">
        <v>145</v>
      </c>
      <c r="C493">
        <v>-18</v>
      </c>
      <c r="D493" t="s">
        <v>60</v>
      </c>
      <c r="E493">
        <v>111424856000</v>
      </c>
    </row>
    <row r="494" spans="1:5">
      <c r="A494" t="s">
        <v>144</v>
      </c>
      <c r="B494" t="s">
        <v>145</v>
      </c>
      <c r="C494">
        <v>0</v>
      </c>
      <c r="D494" t="s">
        <v>48</v>
      </c>
      <c r="E494">
        <v>0</v>
      </c>
    </row>
    <row r="495" spans="1:5">
      <c r="A495" t="s">
        <v>144</v>
      </c>
      <c r="B495" t="s">
        <v>145</v>
      </c>
      <c r="C495">
        <v>-1</v>
      </c>
      <c r="D495" t="s">
        <v>48</v>
      </c>
      <c r="E495">
        <v>0</v>
      </c>
    </row>
    <row r="496" spans="1:5">
      <c r="A496" t="s">
        <v>144</v>
      </c>
      <c r="B496" t="s">
        <v>145</v>
      </c>
      <c r="C496">
        <v>-2</v>
      </c>
      <c r="D496" t="s">
        <v>48</v>
      </c>
      <c r="E496">
        <v>0</v>
      </c>
    </row>
    <row r="497" spans="1:5">
      <c r="A497" t="s">
        <v>144</v>
      </c>
      <c r="B497" t="s">
        <v>145</v>
      </c>
      <c r="C497">
        <v>-3</v>
      </c>
      <c r="D497" t="s">
        <v>48</v>
      </c>
      <c r="E497">
        <v>0</v>
      </c>
    </row>
    <row r="498" spans="1:5">
      <c r="A498" t="s">
        <v>144</v>
      </c>
      <c r="B498" t="s">
        <v>145</v>
      </c>
      <c r="C498">
        <v>-4</v>
      </c>
      <c r="D498" t="s">
        <v>48</v>
      </c>
      <c r="E498">
        <v>0</v>
      </c>
    </row>
    <row r="499" spans="1:5">
      <c r="A499" t="s">
        <v>144</v>
      </c>
      <c r="B499" t="s">
        <v>145</v>
      </c>
      <c r="C499">
        <v>-5</v>
      </c>
      <c r="D499" t="s">
        <v>48</v>
      </c>
      <c r="E499">
        <v>0</v>
      </c>
    </row>
    <row r="500" spans="1:5">
      <c r="A500" t="s">
        <v>144</v>
      </c>
      <c r="B500" t="s">
        <v>145</v>
      </c>
      <c r="C500">
        <v>-6</v>
      </c>
      <c r="D500" t="s">
        <v>48</v>
      </c>
      <c r="E500">
        <v>0</v>
      </c>
    </row>
    <row r="501" spans="1:5">
      <c r="A501" t="s">
        <v>144</v>
      </c>
      <c r="B501" t="s">
        <v>145</v>
      </c>
      <c r="C501">
        <v>-7</v>
      </c>
      <c r="D501" t="s">
        <v>48</v>
      </c>
      <c r="E501">
        <v>0</v>
      </c>
    </row>
    <row r="502" spans="1:5">
      <c r="A502" t="s">
        <v>144</v>
      </c>
      <c r="B502" t="s">
        <v>145</v>
      </c>
      <c r="C502">
        <v>-8</v>
      </c>
      <c r="D502" t="s">
        <v>48</v>
      </c>
      <c r="E502">
        <v>0</v>
      </c>
    </row>
    <row r="503" spans="1:5">
      <c r="A503" t="s">
        <v>144</v>
      </c>
      <c r="B503" t="s">
        <v>145</v>
      </c>
      <c r="C503">
        <v>-9</v>
      </c>
      <c r="D503" t="s">
        <v>48</v>
      </c>
      <c r="E503">
        <v>0</v>
      </c>
    </row>
    <row r="504" spans="1:5">
      <c r="A504" t="s">
        <v>144</v>
      </c>
      <c r="B504" t="s">
        <v>145</v>
      </c>
      <c r="C504">
        <v>-10</v>
      </c>
      <c r="D504" t="s">
        <v>48</v>
      </c>
      <c r="E504">
        <v>0</v>
      </c>
    </row>
    <row r="505" spans="1:5">
      <c r="A505" t="s">
        <v>144</v>
      </c>
      <c r="B505" t="s">
        <v>145</v>
      </c>
      <c r="C505">
        <v>-11</v>
      </c>
      <c r="D505" t="s">
        <v>48</v>
      </c>
      <c r="E505">
        <v>0</v>
      </c>
    </row>
    <row r="506" spans="1:5">
      <c r="A506" t="s">
        <v>144</v>
      </c>
      <c r="B506" t="s">
        <v>145</v>
      </c>
      <c r="C506">
        <v>-12</v>
      </c>
      <c r="D506" t="s">
        <v>48</v>
      </c>
      <c r="E506">
        <v>0</v>
      </c>
    </row>
    <row r="507" spans="1:5">
      <c r="A507" t="s">
        <v>144</v>
      </c>
      <c r="B507" t="s">
        <v>145</v>
      </c>
      <c r="C507">
        <v>-13</v>
      </c>
      <c r="D507" t="s">
        <v>48</v>
      </c>
      <c r="E507">
        <v>0</v>
      </c>
    </row>
    <row r="508" spans="1:5">
      <c r="A508" t="s">
        <v>144</v>
      </c>
      <c r="B508" t="s">
        <v>145</v>
      </c>
      <c r="C508">
        <v>-14</v>
      </c>
      <c r="D508" t="s">
        <v>48</v>
      </c>
      <c r="E508">
        <v>0</v>
      </c>
    </row>
    <row r="509" spans="1:5">
      <c r="A509" t="s">
        <v>144</v>
      </c>
      <c r="B509" t="s">
        <v>145</v>
      </c>
      <c r="C509">
        <v>-15</v>
      </c>
      <c r="D509" t="s">
        <v>48</v>
      </c>
      <c r="E509">
        <v>0</v>
      </c>
    </row>
    <row r="510" spans="1:5">
      <c r="A510" t="s">
        <v>144</v>
      </c>
      <c r="B510" t="s">
        <v>145</v>
      </c>
      <c r="C510">
        <v>-16</v>
      </c>
      <c r="D510" t="s">
        <v>48</v>
      </c>
      <c r="E510">
        <v>0</v>
      </c>
    </row>
    <row r="511" spans="1:5">
      <c r="A511" t="s">
        <v>144</v>
      </c>
      <c r="B511" t="s">
        <v>145</v>
      </c>
      <c r="C511">
        <v>-17</v>
      </c>
      <c r="D511" t="s">
        <v>48</v>
      </c>
      <c r="E511">
        <v>0</v>
      </c>
    </row>
    <row r="512" spans="1:5">
      <c r="A512" t="s">
        <v>144</v>
      </c>
      <c r="B512" t="s">
        <v>145</v>
      </c>
      <c r="C512">
        <v>-18</v>
      </c>
      <c r="D512" t="s">
        <v>48</v>
      </c>
      <c r="E512">
        <v>0</v>
      </c>
    </row>
    <row r="513" spans="1:5">
      <c r="A513" t="s">
        <v>144</v>
      </c>
      <c r="B513" t="s">
        <v>145</v>
      </c>
      <c r="C513">
        <v>0</v>
      </c>
      <c r="D513" t="s">
        <v>55</v>
      </c>
      <c r="E513">
        <v>1239000000</v>
      </c>
    </row>
    <row r="514" spans="1:5">
      <c r="A514" t="s">
        <v>144</v>
      </c>
      <c r="B514" t="s">
        <v>145</v>
      </c>
      <c r="C514">
        <v>-1</v>
      </c>
      <c r="D514" t="s">
        <v>55</v>
      </c>
      <c r="E514">
        <v>1235000000</v>
      </c>
    </row>
    <row r="515" spans="1:5">
      <c r="A515" t="s">
        <v>144</v>
      </c>
      <c r="B515" t="s">
        <v>145</v>
      </c>
      <c r="C515">
        <v>-2</v>
      </c>
      <c r="D515" t="s">
        <v>55</v>
      </c>
      <c r="E515">
        <v>1511000000</v>
      </c>
    </row>
    <row r="516" spans="1:5">
      <c r="A516" t="s">
        <v>144</v>
      </c>
      <c r="B516" t="s">
        <v>145</v>
      </c>
      <c r="C516">
        <v>-3</v>
      </c>
      <c r="D516" t="s">
        <v>55</v>
      </c>
      <c r="E516">
        <v>1794000000</v>
      </c>
    </row>
    <row r="517" spans="1:5">
      <c r="A517" t="s">
        <v>144</v>
      </c>
      <c r="B517" t="s">
        <v>145</v>
      </c>
      <c r="C517">
        <v>-4</v>
      </c>
      <c r="D517" t="s">
        <v>55</v>
      </c>
      <c r="E517">
        <v>1948000000</v>
      </c>
    </row>
    <row r="518" spans="1:5">
      <c r="A518" t="s">
        <v>144</v>
      </c>
      <c r="B518" t="s">
        <v>145</v>
      </c>
      <c r="C518">
        <v>-5</v>
      </c>
      <c r="D518" t="s">
        <v>55</v>
      </c>
      <c r="E518">
        <v>1767000000</v>
      </c>
    </row>
    <row r="519" spans="1:5">
      <c r="A519" t="s">
        <v>144</v>
      </c>
      <c r="B519" t="s">
        <v>145</v>
      </c>
      <c r="C519">
        <v>-6</v>
      </c>
      <c r="D519" t="s">
        <v>55</v>
      </c>
      <c r="E519">
        <v>2321000000</v>
      </c>
    </row>
    <row r="520" spans="1:5">
      <c r="A520" t="s">
        <v>144</v>
      </c>
      <c r="B520" t="s">
        <v>145</v>
      </c>
      <c r="C520">
        <v>-7</v>
      </c>
      <c r="D520" t="s">
        <v>55</v>
      </c>
      <c r="E520">
        <v>2273000000</v>
      </c>
    </row>
    <row r="521" spans="1:5">
      <c r="A521" t="s">
        <v>144</v>
      </c>
      <c r="B521" t="s">
        <v>145</v>
      </c>
      <c r="C521">
        <v>-8</v>
      </c>
      <c r="D521" t="s">
        <v>55</v>
      </c>
      <c r="E521">
        <v>0</v>
      </c>
    </row>
    <row r="522" spans="1:5">
      <c r="A522" t="s">
        <v>144</v>
      </c>
      <c r="B522" t="s">
        <v>145</v>
      </c>
      <c r="C522">
        <v>-9</v>
      </c>
      <c r="D522" t="s">
        <v>55</v>
      </c>
      <c r="E522">
        <v>0</v>
      </c>
    </row>
    <row r="523" spans="1:5">
      <c r="A523" t="s">
        <v>144</v>
      </c>
      <c r="B523" t="s">
        <v>145</v>
      </c>
      <c r="C523">
        <v>-10</v>
      </c>
      <c r="D523" t="s">
        <v>55</v>
      </c>
      <c r="E523">
        <v>0</v>
      </c>
    </row>
    <row r="524" spans="1:5">
      <c r="A524" t="s">
        <v>144</v>
      </c>
      <c r="B524" t="s">
        <v>145</v>
      </c>
      <c r="C524">
        <v>-11</v>
      </c>
      <c r="D524" t="s">
        <v>55</v>
      </c>
      <c r="E524">
        <v>0</v>
      </c>
    </row>
    <row r="525" spans="1:5">
      <c r="A525" t="s">
        <v>144</v>
      </c>
      <c r="B525" t="s">
        <v>145</v>
      </c>
      <c r="C525">
        <v>-12</v>
      </c>
      <c r="D525" t="s">
        <v>55</v>
      </c>
      <c r="E525">
        <v>0</v>
      </c>
    </row>
    <row r="526" spans="1:5">
      <c r="A526" t="s">
        <v>144</v>
      </c>
      <c r="B526" t="s">
        <v>145</v>
      </c>
      <c r="C526">
        <v>-13</v>
      </c>
      <c r="D526" t="s">
        <v>55</v>
      </c>
      <c r="E526">
        <v>0</v>
      </c>
    </row>
    <row r="527" spans="1:5">
      <c r="A527" t="s">
        <v>144</v>
      </c>
      <c r="B527" t="s">
        <v>145</v>
      </c>
      <c r="C527">
        <v>-14</v>
      </c>
      <c r="D527" t="s">
        <v>55</v>
      </c>
      <c r="E527">
        <v>0</v>
      </c>
    </row>
    <row r="528" spans="1:5">
      <c r="A528" t="s">
        <v>144</v>
      </c>
      <c r="B528" t="s">
        <v>145</v>
      </c>
      <c r="C528">
        <v>-15</v>
      </c>
      <c r="D528" t="s">
        <v>55</v>
      </c>
      <c r="E528">
        <v>0</v>
      </c>
    </row>
    <row r="529" spans="1:5">
      <c r="A529" t="s">
        <v>144</v>
      </c>
      <c r="B529" t="s">
        <v>145</v>
      </c>
      <c r="C529">
        <v>-16</v>
      </c>
      <c r="D529" t="s">
        <v>55</v>
      </c>
      <c r="E529">
        <v>0</v>
      </c>
    </row>
    <row r="530" spans="1:5">
      <c r="A530" t="s">
        <v>144</v>
      </c>
      <c r="B530" t="s">
        <v>145</v>
      </c>
      <c r="C530">
        <v>-17</v>
      </c>
      <c r="D530" t="s">
        <v>55</v>
      </c>
      <c r="E530">
        <v>0</v>
      </c>
    </row>
    <row r="531" spans="1:5">
      <c r="A531" t="s">
        <v>144</v>
      </c>
      <c r="B531" t="s">
        <v>145</v>
      </c>
      <c r="C531">
        <v>-18</v>
      </c>
      <c r="D531" t="s">
        <v>55</v>
      </c>
      <c r="E531">
        <v>0</v>
      </c>
    </row>
    <row r="532" spans="1:5">
      <c r="A532" t="s">
        <v>144</v>
      </c>
      <c r="B532" t="s">
        <v>145</v>
      </c>
      <c r="C532">
        <v>0</v>
      </c>
      <c r="D532" t="s">
        <v>62</v>
      </c>
      <c r="E532">
        <v>0.18160000000000001</v>
      </c>
    </row>
    <row r="533" spans="1:5">
      <c r="A533" t="s">
        <v>144</v>
      </c>
      <c r="B533" t="s">
        <v>145</v>
      </c>
      <c r="C533">
        <v>-1</v>
      </c>
      <c r="D533" t="s">
        <v>62</v>
      </c>
      <c r="E533">
        <v>0.21659999999999999</v>
      </c>
    </row>
    <row r="534" spans="1:5">
      <c r="A534" t="s">
        <v>144</v>
      </c>
      <c r="B534" t="s">
        <v>145</v>
      </c>
      <c r="C534">
        <v>-2</v>
      </c>
      <c r="D534" t="s">
        <v>62</v>
      </c>
      <c r="E534">
        <v>0.1298</v>
      </c>
    </row>
    <row r="535" spans="1:5">
      <c r="A535" t="s">
        <v>144</v>
      </c>
      <c r="B535" t="s">
        <v>145</v>
      </c>
      <c r="C535">
        <v>-3</v>
      </c>
      <c r="D535" t="s">
        <v>62</v>
      </c>
      <c r="E535">
        <v>0.1636</v>
      </c>
    </row>
    <row r="536" spans="1:5">
      <c r="A536" t="s">
        <v>144</v>
      </c>
      <c r="B536" t="s">
        <v>145</v>
      </c>
      <c r="C536">
        <v>-4</v>
      </c>
      <c r="D536" t="s">
        <v>62</v>
      </c>
      <c r="E536">
        <v>0.13739999999999999</v>
      </c>
    </row>
    <row r="537" spans="1:5">
      <c r="A537" t="s">
        <v>144</v>
      </c>
      <c r="B537" t="s">
        <v>145</v>
      </c>
      <c r="C537">
        <v>-5</v>
      </c>
      <c r="D537" t="s">
        <v>62</v>
      </c>
      <c r="E537">
        <v>1.41E-2</v>
      </c>
    </row>
    <row r="538" spans="1:5">
      <c r="A538" t="s">
        <v>144</v>
      </c>
      <c r="B538" t="s">
        <v>145</v>
      </c>
      <c r="C538">
        <v>-6</v>
      </c>
      <c r="D538" t="s">
        <v>62</v>
      </c>
      <c r="E538">
        <v>4.3200000000000002E-2</v>
      </c>
    </row>
    <row r="539" spans="1:5">
      <c r="A539" t="s">
        <v>144</v>
      </c>
      <c r="B539" t="s">
        <v>145</v>
      </c>
      <c r="C539">
        <v>-7</v>
      </c>
      <c r="D539" t="s">
        <v>62</v>
      </c>
      <c r="E539">
        <v>9.1399999999999995E-2</v>
      </c>
    </row>
    <row r="540" spans="1:5">
      <c r="A540" t="s">
        <v>144</v>
      </c>
      <c r="B540" t="s">
        <v>145</v>
      </c>
      <c r="C540">
        <v>-8</v>
      </c>
      <c r="D540" t="s">
        <v>62</v>
      </c>
      <c r="E540">
        <v>-0.31619999999999998</v>
      </c>
    </row>
    <row r="541" spans="1:5">
      <c r="A541" t="s">
        <v>144</v>
      </c>
      <c r="B541" t="s">
        <v>145</v>
      </c>
      <c r="C541">
        <v>-9</v>
      </c>
      <c r="D541" t="s">
        <v>62</v>
      </c>
      <c r="E541">
        <v>0.1232</v>
      </c>
    </row>
    <row r="542" spans="1:5">
      <c r="A542" t="s">
        <v>144</v>
      </c>
      <c r="B542" t="s">
        <v>145</v>
      </c>
      <c r="C542">
        <v>-10</v>
      </c>
      <c r="D542" t="s">
        <v>62</v>
      </c>
      <c r="E542">
        <v>0.2296</v>
      </c>
    </row>
    <row r="543" spans="1:5">
      <c r="A543" t="s">
        <v>144</v>
      </c>
      <c r="B543" t="s">
        <v>145</v>
      </c>
      <c r="C543">
        <v>-11</v>
      </c>
      <c r="D543" t="s">
        <v>62</v>
      </c>
      <c r="E543">
        <v>0.23169999999999999</v>
      </c>
    </row>
    <row r="544" spans="1:5">
      <c r="A544" t="s">
        <v>144</v>
      </c>
      <c r="B544" t="s">
        <v>145</v>
      </c>
      <c r="C544">
        <v>-12</v>
      </c>
      <c r="D544" t="s">
        <v>62</v>
      </c>
      <c r="E544">
        <v>0.18190000000000001</v>
      </c>
    </row>
    <row r="545" spans="1:5">
      <c r="A545" t="s">
        <v>144</v>
      </c>
      <c r="B545" t="s">
        <v>145</v>
      </c>
      <c r="C545">
        <v>-13</v>
      </c>
      <c r="D545" t="s">
        <v>62</v>
      </c>
      <c r="E545">
        <v>0.24510000000000001</v>
      </c>
    </row>
    <row r="546" spans="1:5">
      <c r="A546" t="s">
        <v>144</v>
      </c>
      <c r="B546" t="s">
        <v>145</v>
      </c>
      <c r="C546">
        <v>-14</v>
      </c>
      <c r="D546" t="s">
        <v>62</v>
      </c>
      <c r="E546">
        <v>0.20680000000000001</v>
      </c>
    </row>
    <row r="547" spans="1:5">
      <c r="A547" t="s">
        <v>144</v>
      </c>
      <c r="B547" t="s">
        <v>145</v>
      </c>
      <c r="C547">
        <v>-15</v>
      </c>
      <c r="D547" t="s">
        <v>62</v>
      </c>
      <c r="E547">
        <v>0.19320000000000001</v>
      </c>
    </row>
    <row r="548" spans="1:5">
      <c r="A548" t="s">
        <v>144</v>
      </c>
      <c r="B548" t="s">
        <v>145</v>
      </c>
      <c r="C548">
        <v>-16</v>
      </c>
      <c r="D548" t="s">
        <v>62</v>
      </c>
      <c r="E548">
        <v>0.21440000000000001</v>
      </c>
    </row>
    <row r="549" spans="1:5">
      <c r="A549" t="s">
        <v>144</v>
      </c>
      <c r="B549" t="s">
        <v>145</v>
      </c>
      <c r="C549">
        <v>-17</v>
      </c>
      <c r="D549" t="s">
        <v>62</v>
      </c>
      <c r="E549">
        <v>0.1807</v>
      </c>
    </row>
    <row r="550" spans="1:5">
      <c r="A550" t="s">
        <v>144</v>
      </c>
      <c r="B550" t="s">
        <v>145</v>
      </c>
      <c r="C550">
        <v>-18</v>
      </c>
      <c r="D550" t="s">
        <v>62</v>
      </c>
      <c r="E550">
        <v>0.12429999999999999</v>
      </c>
    </row>
    <row r="551" spans="1:5">
      <c r="A551" t="s">
        <v>144</v>
      </c>
      <c r="B551" t="s">
        <v>145</v>
      </c>
      <c r="C551">
        <v>0</v>
      </c>
      <c r="D551" t="s">
        <v>57</v>
      </c>
      <c r="E551">
        <v>-3228000000</v>
      </c>
    </row>
    <row r="552" spans="1:5">
      <c r="A552" t="s">
        <v>144</v>
      </c>
      <c r="B552" t="s">
        <v>145</v>
      </c>
      <c r="C552">
        <v>-1</v>
      </c>
      <c r="D552" t="s">
        <v>57</v>
      </c>
      <c r="E552">
        <v>-3228000000</v>
      </c>
    </row>
    <row r="553" spans="1:5">
      <c r="A553" t="s">
        <v>144</v>
      </c>
      <c r="B553" t="s">
        <v>145</v>
      </c>
      <c r="C553">
        <v>-2</v>
      </c>
      <c r="D553" t="s">
        <v>57</v>
      </c>
      <c r="E553">
        <v>-3269000000</v>
      </c>
    </row>
    <row r="554" spans="1:5">
      <c r="A554" t="s">
        <v>144</v>
      </c>
      <c r="B554" t="s">
        <v>145</v>
      </c>
      <c r="C554">
        <v>-3</v>
      </c>
      <c r="D554" t="s">
        <v>57</v>
      </c>
      <c r="E554">
        <v>-1314000000</v>
      </c>
    </row>
    <row r="555" spans="1:5">
      <c r="A555" t="s">
        <v>144</v>
      </c>
      <c r="B555" t="s">
        <v>145</v>
      </c>
      <c r="C555">
        <v>-4</v>
      </c>
      <c r="D555" t="s">
        <v>57</v>
      </c>
      <c r="E555">
        <v>-2885000000</v>
      </c>
    </row>
    <row r="556" spans="1:5">
      <c r="A556" t="s">
        <v>144</v>
      </c>
      <c r="B556" t="s">
        <v>145</v>
      </c>
      <c r="C556">
        <v>-5</v>
      </c>
      <c r="D556" t="s">
        <v>57</v>
      </c>
      <c r="E556">
        <v>-2021000000</v>
      </c>
    </row>
    <row r="557" spans="1:5">
      <c r="A557" t="s">
        <v>144</v>
      </c>
      <c r="B557" t="s">
        <v>145</v>
      </c>
      <c r="C557">
        <v>-6</v>
      </c>
      <c r="D557" t="s">
        <v>57</v>
      </c>
      <c r="E557">
        <v>-1516000000</v>
      </c>
    </row>
    <row r="558" spans="1:5">
      <c r="A558" t="s">
        <v>144</v>
      </c>
      <c r="B558" t="s">
        <v>145</v>
      </c>
      <c r="C558">
        <v>-7</v>
      </c>
      <c r="D558" t="s">
        <v>57</v>
      </c>
      <c r="E558">
        <v>-2198000000</v>
      </c>
    </row>
    <row r="559" spans="1:5">
      <c r="A559" t="s">
        <v>144</v>
      </c>
      <c r="B559" t="s">
        <v>145</v>
      </c>
      <c r="C559">
        <v>-8</v>
      </c>
      <c r="D559" t="s">
        <v>57</v>
      </c>
      <c r="E559">
        <v>-706000000</v>
      </c>
    </row>
    <row r="560" spans="1:5">
      <c r="A560" t="s">
        <v>144</v>
      </c>
      <c r="B560" t="s">
        <v>145</v>
      </c>
      <c r="C560">
        <v>-9</v>
      </c>
      <c r="D560" t="s">
        <v>57</v>
      </c>
      <c r="E560">
        <v>1397000000</v>
      </c>
    </row>
    <row r="561" spans="1:5">
      <c r="A561" t="s">
        <v>144</v>
      </c>
      <c r="B561" t="s">
        <v>145</v>
      </c>
      <c r="C561">
        <v>-10</v>
      </c>
      <c r="D561" t="s">
        <v>57</v>
      </c>
      <c r="E561">
        <v>599000000</v>
      </c>
    </row>
    <row r="562" spans="1:5">
      <c r="A562" t="s">
        <v>144</v>
      </c>
      <c r="B562" t="s">
        <v>145</v>
      </c>
      <c r="C562">
        <v>-11</v>
      </c>
      <c r="D562" t="s">
        <v>57</v>
      </c>
      <c r="E562">
        <v>-753000000</v>
      </c>
    </row>
    <row r="563" spans="1:5">
      <c r="A563" t="s">
        <v>144</v>
      </c>
      <c r="B563" t="s">
        <v>145</v>
      </c>
      <c r="C563">
        <v>-12</v>
      </c>
      <c r="D563" t="s">
        <v>57</v>
      </c>
      <c r="E563">
        <v>-1040000000</v>
      </c>
    </row>
    <row r="564" spans="1:5">
      <c r="A564" t="s">
        <v>144</v>
      </c>
      <c r="B564" t="s">
        <v>145</v>
      </c>
      <c r="C564">
        <v>-13</v>
      </c>
      <c r="D564" t="s">
        <v>57</v>
      </c>
      <c r="E564">
        <v>-855000000</v>
      </c>
    </row>
    <row r="565" spans="1:5">
      <c r="A565" t="s">
        <v>144</v>
      </c>
      <c r="B565" t="s">
        <v>145</v>
      </c>
      <c r="C565">
        <v>-14</v>
      </c>
      <c r="D565" t="s">
        <v>57</v>
      </c>
      <c r="E565">
        <v>-1336000000</v>
      </c>
    </row>
    <row r="566" spans="1:5">
      <c r="A566" t="s">
        <v>144</v>
      </c>
      <c r="B566" t="s">
        <v>145</v>
      </c>
      <c r="C566">
        <v>-15</v>
      </c>
      <c r="D566" t="s">
        <v>57</v>
      </c>
      <c r="E566">
        <v>41000000</v>
      </c>
    </row>
    <row r="567" spans="1:5">
      <c r="A567" t="s">
        <v>144</v>
      </c>
      <c r="B567" t="s">
        <v>145</v>
      </c>
      <c r="C567">
        <v>-16</v>
      </c>
      <c r="D567" t="s">
        <v>57</v>
      </c>
      <c r="E567">
        <v>-74000000</v>
      </c>
    </row>
    <row r="568" spans="1:5">
      <c r="A568" t="s">
        <v>144</v>
      </c>
      <c r="B568" t="s">
        <v>145</v>
      </c>
      <c r="C568">
        <v>-17</v>
      </c>
      <c r="D568" t="s">
        <v>57</v>
      </c>
      <c r="E568">
        <v>1081000000</v>
      </c>
    </row>
    <row r="569" spans="1:5">
      <c r="A569" t="s">
        <v>144</v>
      </c>
      <c r="B569" t="s">
        <v>145</v>
      </c>
      <c r="C569">
        <v>-18</v>
      </c>
      <c r="D569" t="s">
        <v>57</v>
      </c>
      <c r="E569">
        <v>-767000000</v>
      </c>
    </row>
    <row r="570" spans="1:5">
      <c r="A570" t="s">
        <v>144</v>
      </c>
      <c r="B570" t="s">
        <v>145</v>
      </c>
      <c r="C570">
        <v>0</v>
      </c>
      <c r="D570" t="s">
        <v>63</v>
      </c>
      <c r="E570">
        <v>-3.0300000000000001E-2</v>
      </c>
    </row>
    <row r="571" spans="1:5">
      <c r="A571" t="s">
        <v>144</v>
      </c>
      <c r="B571" t="s">
        <v>145</v>
      </c>
      <c r="C571">
        <v>-1</v>
      </c>
      <c r="D571" t="s">
        <v>63</v>
      </c>
      <c r="E571">
        <v>-6.8999999999999999E-3</v>
      </c>
    </row>
    <row r="572" spans="1:5">
      <c r="A572" t="s">
        <v>144</v>
      </c>
      <c r="B572" t="s">
        <v>145</v>
      </c>
      <c r="C572">
        <v>-2</v>
      </c>
      <c r="D572" t="s">
        <v>63</v>
      </c>
      <c r="E572">
        <v>6.7999999999999996E-3</v>
      </c>
    </row>
    <row r="573" spans="1:5">
      <c r="A573" t="s">
        <v>144</v>
      </c>
      <c r="B573" t="s">
        <v>145</v>
      </c>
      <c r="C573">
        <v>-3</v>
      </c>
      <c r="D573" t="s">
        <v>63</v>
      </c>
      <c r="E573">
        <v>8.8300000000000003E-2</v>
      </c>
    </row>
    <row r="574" spans="1:5">
      <c r="A574" t="s">
        <v>144</v>
      </c>
      <c r="B574" t="s">
        <v>145</v>
      </c>
      <c r="C574">
        <v>-4</v>
      </c>
      <c r="D574" t="s">
        <v>63</v>
      </c>
      <c r="E574">
        <v>-0.10440000000000001</v>
      </c>
    </row>
    <row r="575" spans="1:5">
      <c r="A575" t="s">
        <v>144</v>
      </c>
      <c r="B575" t="s">
        <v>145</v>
      </c>
      <c r="C575">
        <v>-5</v>
      </c>
      <c r="D575" t="s">
        <v>63</v>
      </c>
      <c r="E575">
        <v>-9.5200000000000007E-2</v>
      </c>
    </row>
    <row r="576" spans="1:5">
      <c r="A576" t="s">
        <v>144</v>
      </c>
      <c r="B576" t="s">
        <v>145</v>
      </c>
      <c r="C576">
        <v>-6</v>
      </c>
      <c r="D576" t="s">
        <v>63</v>
      </c>
      <c r="E576">
        <v>7.8700000000000006E-2</v>
      </c>
    </row>
    <row r="577" spans="1:5">
      <c r="A577" t="s">
        <v>144</v>
      </c>
      <c r="B577" t="s">
        <v>145</v>
      </c>
      <c r="C577">
        <v>-7</v>
      </c>
      <c r="D577" t="s">
        <v>63</v>
      </c>
      <c r="E577">
        <v>0.52080000000000004</v>
      </c>
    </row>
    <row r="578" spans="1:5">
      <c r="A578" t="s">
        <v>144</v>
      </c>
      <c r="B578" t="s">
        <v>145</v>
      </c>
      <c r="C578">
        <v>-8</v>
      </c>
      <c r="D578" t="s">
        <v>63</v>
      </c>
      <c r="E578">
        <v>-0.3538</v>
      </c>
    </row>
    <row r="579" spans="1:5">
      <c r="A579" t="s">
        <v>144</v>
      </c>
      <c r="B579" t="s">
        <v>145</v>
      </c>
      <c r="C579">
        <v>-9</v>
      </c>
      <c r="D579" t="s">
        <v>63</v>
      </c>
      <c r="E579">
        <v>-8.8300000000000003E-2</v>
      </c>
    </row>
    <row r="580" spans="1:5">
      <c r="A580" t="s">
        <v>144</v>
      </c>
      <c r="B580" t="s">
        <v>145</v>
      </c>
      <c r="C580">
        <v>-10</v>
      </c>
      <c r="D580" t="s">
        <v>63</v>
      </c>
      <c r="E580">
        <v>7.1400000000000005E-2</v>
      </c>
    </row>
    <row r="581" spans="1:5">
      <c r="A581" t="s">
        <v>144</v>
      </c>
      <c r="B581" t="s">
        <v>145</v>
      </c>
      <c r="C581">
        <v>-11</v>
      </c>
      <c r="D581" t="s">
        <v>63</v>
      </c>
      <c r="E581">
        <v>-2.9600000000000001E-2</v>
      </c>
    </row>
    <row r="582" spans="1:5">
      <c r="A582" t="s">
        <v>144</v>
      </c>
      <c r="B582" t="s">
        <v>145</v>
      </c>
      <c r="C582">
        <v>-12</v>
      </c>
      <c r="D582" t="s">
        <v>63</v>
      </c>
      <c r="E582">
        <v>0.113</v>
      </c>
    </row>
    <row r="583" spans="1:5">
      <c r="A583" t="s">
        <v>144</v>
      </c>
      <c r="B583" t="s">
        <v>145</v>
      </c>
      <c r="C583">
        <v>-13</v>
      </c>
      <c r="D583" t="s">
        <v>63</v>
      </c>
      <c r="E583">
        <v>8.5999999999999993E-2</v>
      </c>
    </row>
    <row r="584" spans="1:5">
      <c r="A584" t="s">
        <v>144</v>
      </c>
      <c r="B584" t="s">
        <v>145</v>
      </c>
      <c r="C584">
        <v>-14</v>
      </c>
      <c r="D584" t="s">
        <v>63</v>
      </c>
      <c r="E584">
        <v>-0.10929999999999999</v>
      </c>
    </row>
    <row r="585" spans="1:5">
      <c r="A585" t="s">
        <v>144</v>
      </c>
      <c r="B585" t="s">
        <v>145</v>
      </c>
      <c r="C585">
        <v>-15</v>
      </c>
      <c r="D585" t="s">
        <v>63</v>
      </c>
      <c r="E585">
        <v>6.4799999999999996E-2</v>
      </c>
    </row>
    <row r="586" spans="1:5">
      <c r="A586" t="s">
        <v>144</v>
      </c>
      <c r="B586" t="s">
        <v>145</v>
      </c>
      <c r="C586">
        <v>-16</v>
      </c>
      <c r="D586" t="s">
        <v>63</v>
      </c>
      <c r="E586">
        <v>0.31359999999999999</v>
      </c>
    </row>
    <row r="587" spans="1:5">
      <c r="A587" t="s">
        <v>144</v>
      </c>
      <c r="B587" t="s">
        <v>145</v>
      </c>
      <c r="C587">
        <v>-17</v>
      </c>
      <c r="D587" t="s">
        <v>63</v>
      </c>
      <c r="E587">
        <v>0.1696</v>
      </c>
    </row>
    <row r="588" spans="1:5">
      <c r="A588" t="s">
        <v>144</v>
      </c>
      <c r="B588" t="s">
        <v>145</v>
      </c>
      <c r="C588">
        <v>0</v>
      </c>
      <c r="D588" t="s">
        <v>46</v>
      </c>
      <c r="E588">
        <v>3.6900000000000002E-2</v>
      </c>
    </row>
    <row r="589" spans="1:5">
      <c r="A589" t="s">
        <v>144</v>
      </c>
      <c r="B589" t="s">
        <v>145</v>
      </c>
      <c r="C589">
        <v>-1</v>
      </c>
      <c r="D589" t="s">
        <v>46</v>
      </c>
      <c r="E589">
        <v>4.3099999999999999E-2</v>
      </c>
    </row>
    <row r="590" spans="1:5">
      <c r="A590" t="s">
        <v>144</v>
      </c>
      <c r="B590" t="s">
        <v>145</v>
      </c>
      <c r="C590">
        <v>-2</v>
      </c>
      <c r="D590" t="s">
        <v>46</v>
      </c>
      <c r="E590">
        <v>2.6599999999999999E-2</v>
      </c>
    </row>
    <row r="591" spans="1:5">
      <c r="A591" t="s">
        <v>144</v>
      </c>
      <c r="B591" t="s">
        <v>145</v>
      </c>
      <c r="C591">
        <v>-3</v>
      </c>
      <c r="D591" t="s">
        <v>46</v>
      </c>
      <c r="E591">
        <v>3.5099999999999999E-2</v>
      </c>
    </row>
    <row r="592" spans="1:5">
      <c r="A592" t="s">
        <v>144</v>
      </c>
      <c r="B592" t="s">
        <v>145</v>
      </c>
      <c r="C592">
        <v>-4</v>
      </c>
      <c r="D592" t="s">
        <v>46</v>
      </c>
      <c r="E592">
        <v>2.76E-2</v>
      </c>
    </row>
    <row r="593" spans="1:5">
      <c r="A593" t="s">
        <v>144</v>
      </c>
      <c r="B593" t="s">
        <v>145</v>
      </c>
      <c r="C593">
        <v>-5</v>
      </c>
      <c r="D593" t="s">
        <v>46</v>
      </c>
      <c r="E593">
        <v>3.2000000000000002E-3</v>
      </c>
    </row>
    <row r="594" spans="1:5">
      <c r="A594" t="s">
        <v>144</v>
      </c>
      <c r="B594" t="s">
        <v>145</v>
      </c>
      <c r="C594">
        <v>-6</v>
      </c>
      <c r="D594" t="s">
        <v>46</v>
      </c>
      <c r="E594">
        <v>1.0999999999999999E-2</v>
      </c>
    </row>
    <row r="595" spans="1:5">
      <c r="A595" t="s">
        <v>144</v>
      </c>
      <c r="B595" t="s">
        <v>145</v>
      </c>
      <c r="C595">
        <v>-7</v>
      </c>
      <c r="D595" t="s">
        <v>46</v>
      </c>
      <c r="E595">
        <v>2.1700000000000001E-2</v>
      </c>
    </row>
    <row r="596" spans="1:5">
      <c r="A596" t="s">
        <v>144</v>
      </c>
      <c r="B596" t="s">
        <v>145</v>
      </c>
      <c r="C596">
        <v>-8</v>
      </c>
      <c r="D596" t="s">
        <v>46</v>
      </c>
      <c r="E596">
        <v>-5.4199999999999998E-2</v>
      </c>
    </row>
    <row r="597" spans="1:5">
      <c r="A597" t="s">
        <v>144</v>
      </c>
      <c r="B597" t="s">
        <v>145</v>
      </c>
      <c r="C597">
        <v>-9</v>
      </c>
      <c r="D597" t="s">
        <v>46</v>
      </c>
      <c r="E597">
        <v>3.7900000000000003E-2</v>
      </c>
    </row>
    <row r="598" spans="1:5">
      <c r="A598" t="s">
        <v>144</v>
      </c>
      <c r="B598" t="s">
        <v>145</v>
      </c>
      <c r="C598">
        <v>-10</v>
      </c>
      <c r="D598" t="s">
        <v>46</v>
      </c>
      <c r="E598">
        <v>8.3900000000000002E-2</v>
      </c>
    </row>
    <row r="599" spans="1:5">
      <c r="A599" t="s">
        <v>144</v>
      </c>
      <c r="B599" t="s">
        <v>145</v>
      </c>
      <c r="C599">
        <v>-11</v>
      </c>
      <c r="D599" t="s">
        <v>46</v>
      </c>
      <c r="E599">
        <v>8.4400000000000003E-2</v>
      </c>
    </row>
    <row r="600" spans="1:5">
      <c r="A600" t="s">
        <v>144</v>
      </c>
      <c r="B600" t="s">
        <v>145</v>
      </c>
      <c r="C600">
        <v>-12</v>
      </c>
      <c r="D600" t="s">
        <v>46</v>
      </c>
      <c r="E600">
        <v>7.4700000000000003E-2</v>
      </c>
    </row>
    <row r="601" spans="1:5">
      <c r="A601" t="s">
        <v>144</v>
      </c>
      <c r="B601" t="s">
        <v>145</v>
      </c>
      <c r="C601">
        <v>-13</v>
      </c>
      <c r="D601" t="s">
        <v>46</v>
      </c>
      <c r="E601">
        <v>9.8799999999999999E-2</v>
      </c>
    </row>
    <row r="602" spans="1:5">
      <c r="A602" t="s">
        <v>144</v>
      </c>
      <c r="B602" t="s">
        <v>145</v>
      </c>
      <c r="C602">
        <v>-14</v>
      </c>
      <c r="D602" t="s">
        <v>46</v>
      </c>
      <c r="E602">
        <v>7.7499999999999999E-2</v>
      </c>
    </row>
    <row r="603" spans="1:5">
      <c r="A603" t="s">
        <v>144</v>
      </c>
      <c r="B603" t="s">
        <v>145</v>
      </c>
      <c r="C603">
        <v>-15</v>
      </c>
      <c r="D603" t="s">
        <v>46</v>
      </c>
      <c r="E603">
        <v>8.7800000000000003E-2</v>
      </c>
    </row>
    <row r="604" spans="1:5">
      <c r="A604" t="s">
        <v>144</v>
      </c>
      <c r="B604" t="s">
        <v>145</v>
      </c>
      <c r="C604">
        <v>-16</v>
      </c>
      <c r="D604" t="s">
        <v>46</v>
      </c>
      <c r="E604">
        <v>0.11799999999999999</v>
      </c>
    </row>
    <row r="605" spans="1:5">
      <c r="A605" t="s">
        <v>144</v>
      </c>
      <c r="B605" t="s">
        <v>145</v>
      </c>
      <c r="C605">
        <v>-17</v>
      </c>
      <c r="D605" t="s">
        <v>46</v>
      </c>
      <c r="E605">
        <v>9.35E-2</v>
      </c>
    </row>
    <row r="606" spans="1:5">
      <c r="A606" t="s">
        <v>144</v>
      </c>
      <c r="B606" t="s">
        <v>145</v>
      </c>
      <c r="C606">
        <v>-18</v>
      </c>
      <c r="D606" t="s">
        <v>46</v>
      </c>
      <c r="E606">
        <v>5.5E-2</v>
      </c>
    </row>
    <row r="607" spans="1:5">
      <c r="A607" t="s">
        <v>144</v>
      </c>
      <c r="B607" t="s">
        <v>145</v>
      </c>
      <c r="C607">
        <v>0</v>
      </c>
      <c r="D607" t="s">
        <v>58</v>
      </c>
      <c r="E607">
        <v>2934929136</v>
      </c>
    </row>
    <row r="608" spans="1:5">
      <c r="A608" t="s">
        <v>144</v>
      </c>
      <c r="B608" t="s">
        <v>145</v>
      </c>
      <c r="C608">
        <v>-1</v>
      </c>
      <c r="D608" t="s">
        <v>58</v>
      </c>
      <c r="E608">
        <v>2953278731</v>
      </c>
    </row>
    <row r="609" spans="1:5">
      <c r="A609" t="s">
        <v>144</v>
      </c>
      <c r="B609" t="s">
        <v>145</v>
      </c>
      <c r="C609">
        <v>-2</v>
      </c>
      <c r="D609" t="s">
        <v>58</v>
      </c>
      <c r="E609">
        <v>3023917575</v>
      </c>
    </row>
    <row r="610" spans="1:5">
      <c r="A610" t="s">
        <v>144</v>
      </c>
      <c r="B610" t="s">
        <v>145</v>
      </c>
      <c r="C610">
        <v>-3</v>
      </c>
      <c r="D610" t="s">
        <v>58</v>
      </c>
      <c r="E610">
        <v>3029242914</v>
      </c>
    </row>
    <row r="611" spans="1:5">
      <c r="A611" t="s">
        <v>144</v>
      </c>
      <c r="B611" t="s">
        <v>145</v>
      </c>
      <c r="C611">
        <v>-4</v>
      </c>
      <c r="D611" t="s">
        <v>58</v>
      </c>
      <c r="E611">
        <v>3028883903</v>
      </c>
    </row>
    <row r="612" spans="1:5">
      <c r="A612" t="s">
        <v>144</v>
      </c>
      <c r="B612" t="s">
        <v>145</v>
      </c>
      <c r="C612">
        <v>-5</v>
      </c>
      <c r="D612" t="s">
        <v>58</v>
      </c>
      <c r="E612">
        <v>2923878233</v>
      </c>
    </row>
    <row r="613" spans="1:5">
      <c r="A613" t="s">
        <v>144</v>
      </c>
      <c r="B613" t="s">
        <v>145</v>
      </c>
      <c r="C613">
        <v>-6</v>
      </c>
      <c r="D613" t="s">
        <v>58</v>
      </c>
      <c r="E613">
        <v>2905836051.3000002</v>
      </c>
    </row>
    <row r="614" spans="1:5">
      <c r="A614" t="s">
        <v>144</v>
      </c>
      <c r="B614" t="s">
        <v>145</v>
      </c>
      <c r="C614">
        <v>-7</v>
      </c>
      <c r="D614" t="s">
        <v>58</v>
      </c>
      <c r="E614">
        <v>2848326729</v>
      </c>
    </row>
    <row r="615" spans="1:5">
      <c r="A615" t="s">
        <v>144</v>
      </c>
      <c r="B615" t="s">
        <v>145</v>
      </c>
      <c r="C615">
        <v>-8</v>
      </c>
      <c r="D615" t="s">
        <v>58</v>
      </c>
      <c r="E615">
        <v>545006808.79999995</v>
      </c>
    </row>
    <row r="616" spans="1:5">
      <c r="A616" t="s">
        <v>144</v>
      </c>
      <c r="B616" t="s">
        <v>145</v>
      </c>
      <c r="C616">
        <v>-9</v>
      </c>
      <c r="D616" t="s">
        <v>58</v>
      </c>
      <c r="E616">
        <v>499458151.80000001</v>
      </c>
    </row>
    <row r="617" spans="1:5">
      <c r="A617" t="s">
        <v>144</v>
      </c>
      <c r="B617" t="s">
        <v>145</v>
      </c>
      <c r="C617">
        <v>-10</v>
      </c>
      <c r="D617" t="s">
        <v>58</v>
      </c>
      <c r="E617">
        <v>488730000</v>
      </c>
    </row>
    <row r="618" spans="1:5">
      <c r="A618" t="s">
        <v>144</v>
      </c>
      <c r="B618" t="s">
        <v>145</v>
      </c>
      <c r="C618">
        <v>-11</v>
      </c>
      <c r="D618" t="s">
        <v>58</v>
      </c>
      <c r="E618">
        <v>506760000</v>
      </c>
    </row>
    <row r="619" spans="1:5">
      <c r="A619" t="s">
        <v>144</v>
      </c>
      <c r="B619" t="s">
        <v>145</v>
      </c>
      <c r="C619">
        <v>-12</v>
      </c>
      <c r="D619" t="s">
        <v>58</v>
      </c>
      <c r="E619">
        <v>510720000</v>
      </c>
    </row>
    <row r="620" spans="1:5">
      <c r="A620" t="s">
        <v>144</v>
      </c>
      <c r="B620" t="s">
        <v>145</v>
      </c>
      <c r="C620">
        <v>-13</v>
      </c>
      <c r="D620" t="s">
        <v>58</v>
      </c>
      <c r="E620">
        <v>509330000</v>
      </c>
    </row>
    <row r="621" spans="1:5">
      <c r="A621" t="s">
        <v>144</v>
      </c>
      <c r="B621" t="s">
        <v>145</v>
      </c>
      <c r="C621">
        <v>-14</v>
      </c>
      <c r="D621" t="s">
        <v>58</v>
      </c>
      <c r="E621">
        <v>507800000</v>
      </c>
    </row>
    <row r="622" spans="1:5">
      <c r="A622" t="s">
        <v>144</v>
      </c>
      <c r="B622" t="s">
        <v>145</v>
      </c>
      <c r="C622">
        <v>-15</v>
      </c>
      <c r="D622" t="s">
        <v>58</v>
      </c>
      <c r="E622">
        <v>503170000</v>
      </c>
    </row>
    <row r="623" spans="1:5">
      <c r="A623" t="s">
        <v>144</v>
      </c>
      <c r="B623" t="s">
        <v>145</v>
      </c>
      <c r="C623">
        <v>-16</v>
      </c>
      <c r="D623" t="s">
        <v>58</v>
      </c>
      <c r="E623">
        <v>497700000</v>
      </c>
    </row>
    <row r="624" spans="1:5">
      <c r="A624" t="s">
        <v>144</v>
      </c>
      <c r="B624" t="s">
        <v>145</v>
      </c>
      <c r="C624">
        <v>-17</v>
      </c>
      <c r="D624" t="s">
        <v>58</v>
      </c>
      <c r="E624">
        <v>444520000</v>
      </c>
    </row>
    <row r="625" spans="1:5">
      <c r="A625" t="s">
        <v>144</v>
      </c>
      <c r="B625" t="s">
        <v>145</v>
      </c>
      <c r="C625">
        <v>-18</v>
      </c>
      <c r="D625" t="s">
        <v>58</v>
      </c>
      <c r="E625">
        <v>448480000</v>
      </c>
    </row>
    <row r="626" spans="1:5">
      <c r="A626" t="s">
        <v>144</v>
      </c>
      <c r="B626" t="s">
        <v>145</v>
      </c>
      <c r="C626">
        <v>0</v>
      </c>
      <c r="D626" t="s">
        <v>54</v>
      </c>
      <c r="E626">
        <v>17753000000</v>
      </c>
    </row>
    <row r="627" spans="1:5">
      <c r="A627" t="s">
        <v>144</v>
      </c>
      <c r="B627" t="s">
        <v>145</v>
      </c>
      <c r="C627">
        <v>-1</v>
      </c>
      <c r="D627" t="s">
        <v>54</v>
      </c>
      <c r="E627">
        <v>16718000000</v>
      </c>
    </row>
    <row r="628" spans="1:5">
      <c r="A628" t="s">
        <v>144</v>
      </c>
      <c r="B628" t="s">
        <v>145</v>
      </c>
      <c r="C628">
        <v>-2</v>
      </c>
      <c r="D628" t="s">
        <v>54</v>
      </c>
      <c r="E628">
        <v>10468000000</v>
      </c>
    </row>
    <row r="629" spans="1:5">
      <c r="A629" t="s">
        <v>144</v>
      </c>
      <c r="B629" t="s">
        <v>145</v>
      </c>
      <c r="C629">
        <v>-3</v>
      </c>
      <c r="D629" t="s">
        <v>54</v>
      </c>
      <c r="E629">
        <v>6738000000</v>
      </c>
    </row>
    <row r="630" spans="1:5">
      <c r="A630" t="s">
        <v>144</v>
      </c>
      <c r="B630" t="s">
        <v>145</v>
      </c>
      <c r="C630">
        <v>-4</v>
      </c>
      <c r="D630" t="s">
        <v>54</v>
      </c>
      <c r="E630">
        <v>2562000000</v>
      </c>
    </row>
    <row r="631" spans="1:5">
      <c r="A631" t="s">
        <v>144</v>
      </c>
      <c r="B631" t="s">
        <v>145</v>
      </c>
      <c r="C631">
        <v>-5</v>
      </c>
      <c r="D631" t="s">
        <v>54</v>
      </c>
      <c r="E631">
        <v>312000000</v>
      </c>
    </row>
    <row r="632" spans="1:5">
      <c r="A632" t="s">
        <v>144</v>
      </c>
      <c r="B632" t="s">
        <v>145</v>
      </c>
      <c r="C632">
        <v>-6</v>
      </c>
      <c r="D632" t="s">
        <v>54</v>
      </c>
      <c r="E632">
        <v>312000000</v>
      </c>
    </row>
    <row r="633" spans="1:5">
      <c r="A633" t="s">
        <v>144</v>
      </c>
      <c r="B633" t="s">
        <v>145</v>
      </c>
      <c r="C633">
        <v>-7</v>
      </c>
      <c r="D633" t="s">
        <v>54</v>
      </c>
      <c r="E633">
        <v>312000000</v>
      </c>
    </row>
    <row r="634" spans="1:5">
      <c r="A634" t="s">
        <v>144</v>
      </c>
      <c r="B634" t="s">
        <v>145</v>
      </c>
      <c r="C634">
        <v>-8</v>
      </c>
      <c r="D634" t="s">
        <v>54</v>
      </c>
      <c r="E634">
        <v>70664000000</v>
      </c>
    </row>
    <row r="635" spans="1:5">
      <c r="A635" t="s">
        <v>144</v>
      </c>
      <c r="B635" t="s">
        <v>145</v>
      </c>
      <c r="C635">
        <v>-9</v>
      </c>
      <c r="D635" t="s">
        <v>54</v>
      </c>
      <c r="E635">
        <v>0</v>
      </c>
    </row>
    <row r="636" spans="1:5">
      <c r="A636" t="s">
        <v>144</v>
      </c>
      <c r="B636" t="s">
        <v>145</v>
      </c>
      <c r="C636">
        <v>-10</v>
      </c>
      <c r="D636" t="s">
        <v>54</v>
      </c>
      <c r="E636">
        <v>1000000000</v>
      </c>
    </row>
    <row r="637" spans="1:5">
      <c r="A637" t="s">
        <v>144</v>
      </c>
      <c r="B637" t="s">
        <v>145</v>
      </c>
      <c r="C637">
        <v>-11</v>
      </c>
      <c r="D637" t="s">
        <v>54</v>
      </c>
      <c r="E637">
        <v>1125000000</v>
      </c>
    </row>
    <row r="638" spans="1:5">
      <c r="A638" t="s">
        <v>144</v>
      </c>
      <c r="B638" t="s">
        <v>145</v>
      </c>
      <c r="C638">
        <v>-12</v>
      </c>
      <c r="D638" t="s">
        <v>54</v>
      </c>
      <c r="E638">
        <v>1125000000</v>
      </c>
    </row>
    <row r="639" spans="1:5">
      <c r="A639" t="s">
        <v>144</v>
      </c>
      <c r="B639" t="s">
        <v>145</v>
      </c>
      <c r="C639">
        <v>-13</v>
      </c>
      <c r="D639" t="s">
        <v>54</v>
      </c>
      <c r="E639">
        <v>1125000000</v>
      </c>
    </row>
    <row r="640" spans="1:5">
      <c r="A640" t="s">
        <v>144</v>
      </c>
      <c r="B640" t="s">
        <v>145</v>
      </c>
      <c r="C640">
        <v>-14</v>
      </c>
      <c r="D640" t="s">
        <v>54</v>
      </c>
      <c r="E640">
        <v>1400000000</v>
      </c>
    </row>
    <row r="641" spans="1:5">
      <c r="A641" t="s">
        <v>144</v>
      </c>
      <c r="B641" t="s">
        <v>145</v>
      </c>
      <c r="C641">
        <v>-15</v>
      </c>
      <c r="D641" t="s">
        <v>54</v>
      </c>
      <c r="E641">
        <v>1525000000</v>
      </c>
    </row>
    <row r="642" spans="1:5">
      <c r="A642" t="s">
        <v>144</v>
      </c>
      <c r="B642" t="s">
        <v>145</v>
      </c>
      <c r="C642">
        <v>-16</v>
      </c>
      <c r="D642" t="s">
        <v>54</v>
      </c>
      <c r="E642">
        <v>1745000000</v>
      </c>
    </row>
    <row r="643" spans="1:5">
      <c r="A643" t="s">
        <v>144</v>
      </c>
      <c r="B643" t="s">
        <v>145</v>
      </c>
      <c r="C643">
        <v>-17</v>
      </c>
      <c r="D643" t="s">
        <v>54</v>
      </c>
      <c r="E643">
        <v>1925000000</v>
      </c>
    </row>
    <row r="644" spans="1:5">
      <c r="A644" t="s">
        <v>144</v>
      </c>
      <c r="B644" t="s">
        <v>145</v>
      </c>
      <c r="C644">
        <v>-18</v>
      </c>
      <c r="D644" t="s">
        <v>54</v>
      </c>
      <c r="E644">
        <v>2313000000</v>
      </c>
    </row>
    <row r="645" spans="1:5">
      <c r="A645" t="s">
        <v>144</v>
      </c>
      <c r="B645" t="s">
        <v>145</v>
      </c>
      <c r="C645">
        <v>0</v>
      </c>
      <c r="D645" t="s">
        <v>59</v>
      </c>
      <c r="E645">
        <v>40.44</v>
      </c>
    </row>
    <row r="646" spans="1:5">
      <c r="A646" t="s">
        <v>144</v>
      </c>
      <c r="B646" t="s">
        <v>145</v>
      </c>
      <c r="C646">
        <v>-1</v>
      </c>
      <c r="D646" t="s">
        <v>59</v>
      </c>
      <c r="E646">
        <v>51.75</v>
      </c>
    </row>
    <row r="647" spans="1:5">
      <c r="A647" t="s">
        <v>144</v>
      </c>
      <c r="B647" t="s">
        <v>145</v>
      </c>
      <c r="C647">
        <v>-2</v>
      </c>
      <c r="D647" t="s">
        <v>59</v>
      </c>
      <c r="E647">
        <v>54.11</v>
      </c>
    </row>
    <row r="648" spans="1:5">
      <c r="A648" t="s">
        <v>144</v>
      </c>
      <c r="B648" t="s">
        <v>145</v>
      </c>
      <c r="C648">
        <v>-3</v>
      </c>
      <c r="D648" t="s">
        <v>59</v>
      </c>
      <c r="E648">
        <v>52.11</v>
      </c>
    </row>
    <row r="649" spans="1:5">
      <c r="A649" t="s">
        <v>144</v>
      </c>
      <c r="B649" t="s">
        <v>145</v>
      </c>
      <c r="C649">
        <v>-4</v>
      </c>
      <c r="D649" t="s">
        <v>59</v>
      </c>
      <c r="E649">
        <v>39.56</v>
      </c>
    </row>
    <row r="650" spans="1:5">
      <c r="A650" t="s">
        <v>144</v>
      </c>
      <c r="B650" t="s">
        <v>145</v>
      </c>
      <c r="C650">
        <v>-5</v>
      </c>
      <c r="D650" t="s">
        <v>59</v>
      </c>
      <c r="E650">
        <v>26.31</v>
      </c>
    </row>
    <row r="651" spans="1:5">
      <c r="A651" t="s">
        <v>144</v>
      </c>
      <c r="B651" t="s">
        <v>145</v>
      </c>
      <c r="C651">
        <v>-6</v>
      </c>
      <c r="D651" t="s">
        <v>59</v>
      </c>
      <c r="E651">
        <v>47.3</v>
      </c>
    </row>
    <row r="652" spans="1:5">
      <c r="A652" t="s">
        <v>144</v>
      </c>
      <c r="B652" t="s">
        <v>145</v>
      </c>
      <c r="C652">
        <v>-7</v>
      </c>
      <c r="D652" t="s">
        <v>59</v>
      </c>
      <c r="E652">
        <v>33.1</v>
      </c>
    </row>
    <row r="653" spans="1:5">
      <c r="A653" t="s">
        <v>144</v>
      </c>
      <c r="B653" t="s">
        <v>145</v>
      </c>
      <c r="C653">
        <v>-8</v>
      </c>
      <c r="D653" t="s">
        <v>59</v>
      </c>
      <c r="E653">
        <v>67.099999999999994</v>
      </c>
    </row>
    <row r="654" spans="1:5">
      <c r="A654" t="s">
        <v>144</v>
      </c>
      <c r="B654" t="s">
        <v>145</v>
      </c>
      <c r="C654">
        <v>-9</v>
      </c>
      <c r="D654" t="s">
        <v>59</v>
      </c>
      <c r="E654">
        <v>294.39999999999998</v>
      </c>
    </row>
    <row r="655" spans="1:5">
      <c r="A655" t="s">
        <v>144</v>
      </c>
      <c r="B655" t="s">
        <v>145</v>
      </c>
      <c r="C655">
        <v>-10</v>
      </c>
      <c r="D655" t="s">
        <v>59</v>
      </c>
      <c r="E655">
        <v>557</v>
      </c>
    </row>
    <row r="656" spans="1:5">
      <c r="A656" t="s">
        <v>144</v>
      </c>
      <c r="B656" t="s">
        <v>145</v>
      </c>
      <c r="C656">
        <v>-11</v>
      </c>
      <c r="D656" t="s">
        <v>59</v>
      </c>
      <c r="E656">
        <v>485.3</v>
      </c>
    </row>
    <row r="657" spans="1:5">
      <c r="A657" t="s">
        <v>144</v>
      </c>
      <c r="B657" t="s">
        <v>145</v>
      </c>
      <c r="C657">
        <v>-12</v>
      </c>
      <c r="D657" t="s">
        <v>59</v>
      </c>
      <c r="E657">
        <v>481.8</v>
      </c>
    </row>
    <row r="658" spans="1:5">
      <c r="A658" t="s">
        <v>144</v>
      </c>
      <c r="B658" t="s">
        <v>145</v>
      </c>
      <c r="C658">
        <v>-13</v>
      </c>
      <c r="D658" t="s">
        <v>59</v>
      </c>
      <c r="E658">
        <v>485.4</v>
      </c>
    </row>
    <row r="659" spans="1:5">
      <c r="A659" t="s">
        <v>144</v>
      </c>
      <c r="B659" t="s">
        <v>145</v>
      </c>
      <c r="C659">
        <v>-14</v>
      </c>
      <c r="D659" t="s">
        <v>59</v>
      </c>
      <c r="E659">
        <v>351.9</v>
      </c>
    </row>
    <row r="660" spans="1:5">
      <c r="A660" t="s">
        <v>144</v>
      </c>
      <c r="B660" t="s">
        <v>145</v>
      </c>
      <c r="C660">
        <v>-15</v>
      </c>
      <c r="D660" t="s">
        <v>59</v>
      </c>
      <c r="E660">
        <v>504.8</v>
      </c>
    </row>
    <row r="661" spans="1:5">
      <c r="A661" t="s">
        <v>144</v>
      </c>
      <c r="B661" t="s">
        <v>145</v>
      </c>
      <c r="C661">
        <v>-16</v>
      </c>
      <c r="D661" t="s">
        <v>59</v>
      </c>
      <c r="E661">
        <v>510.6</v>
      </c>
    </row>
    <row r="662" spans="1:5">
      <c r="A662" t="s">
        <v>144</v>
      </c>
      <c r="B662" t="s">
        <v>145</v>
      </c>
      <c r="C662">
        <v>-17</v>
      </c>
      <c r="D662" t="s">
        <v>59</v>
      </c>
      <c r="E662">
        <v>417.67500000000001</v>
      </c>
    </row>
    <row r="663" spans="1:5">
      <c r="A663" t="s">
        <v>144</v>
      </c>
      <c r="B663" t="s">
        <v>145</v>
      </c>
      <c r="C663">
        <v>-18</v>
      </c>
      <c r="D663" t="s">
        <v>59</v>
      </c>
      <c r="E663">
        <v>248.45</v>
      </c>
    </row>
    <row r="664" spans="1:5">
      <c r="A664" t="s">
        <v>144</v>
      </c>
      <c r="B664" t="s">
        <v>145</v>
      </c>
      <c r="C664">
        <v>0</v>
      </c>
      <c r="D664" t="s">
        <v>56</v>
      </c>
      <c r="E664">
        <v>18153061.486499999</v>
      </c>
    </row>
    <row r="665" spans="1:5">
      <c r="A665" t="s">
        <v>144</v>
      </c>
      <c r="B665" t="s">
        <v>145</v>
      </c>
      <c r="C665">
        <v>-1</v>
      </c>
      <c r="D665" t="s">
        <v>56</v>
      </c>
      <c r="E665">
        <v>30322153.658399999</v>
      </c>
    </row>
    <row r="666" spans="1:5">
      <c r="A666" t="s">
        <v>144</v>
      </c>
      <c r="B666" t="s">
        <v>145</v>
      </c>
      <c r="C666">
        <v>-2</v>
      </c>
      <c r="D666" t="s">
        <v>56</v>
      </c>
      <c r="E666">
        <v>245009986.78299999</v>
      </c>
    </row>
    <row r="667" spans="1:5">
      <c r="A667" t="s">
        <v>144</v>
      </c>
      <c r="B667" t="s">
        <v>145</v>
      </c>
      <c r="C667">
        <v>-3</v>
      </c>
      <c r="D667" t="s">
        <v>56</v>
      </c>
      <c r="E667">
        <v>335427088.75840002</v>
      </c>
    </row>
    <row r="668" spans="1:5">
      <c r="A668" t="s">
        <v>144</v>
      </c>
      <c r="B668" t="s">
        <v>145</v>
      </c>
      <c r="C668">
        <v>-4</v>
      </c>
      <c r="D668" t="s">
        <v>56</v>
      </c>
      <c r="E668">
        <v>255723437.39070001</v>
      </c>
    </row>
    <row r="669" spans="1:5">
      <c r="A669" t="s">
        <v>144</v>
      </c>
      <c r="B669" t="s">
        <v>145</v>
      </c>
      <c r="C669">
        <v>-5</v>
      </c>
      <c r="D669" t="s">
        <v>56</v>
      </c>
      <c r="E669">
        <v>105409458.65809999</v>
      </c>
    </row>
    <row r="670" spans="1:5">
      <c r="A670" t="s">
        <v>144</v>
      </c>
      <c r="B670" t="s">
        <v>145</v>
      </c>
      <c r="C670">
        <v>-6</v>
      </c>
      <c r="D670" t="s">
        <v>56</v>
      </c>
      <c r="E670">
        <v>412973240.88980001</v>
      </c>
    </row>
    <row r="671" spans="1:5">
      <c r="A671" t="s">
        <v>144</v>
      </c>
      <c r="B671" t="s">
        <v>145</v>
      </c>
      <c r="C671">
        <v>-7</v>
      </c>
      <c r="D671" t="s">
        <v>56</v>
      </c>
      <c r="E671">
        <v>189252246.44780001</v>
      </c>
    </row>
    <row r="672" spans="1:5">
      <c r="A672" t="s">
        <v>144</v>
      </c>
      <c r="B672" t="s">
        <v>145</v>
      </c>
      <c r="C672">
        <v>-8</v>
      </c>
      <c r="D672" t="s">
        <v>56</v>
      </c>
      <c r="E672">
        <v>304623.93229999999</v>
      </c>
    </row>
    <row r="673" spans="1:5">
      <c r="A673" t="s">
        <v>144</v>
      </c>
      <c r="B673" t="s">
        <v>145</v>
      </c>
      <c r="C673">
        <v>-9</v>
      </c>
      <c r="D673" t="s">
        <v>56</v>
      </c>
      <c r="E673">
        <v>144435699.63530001</v>
      </c>
    </row>
    <row r="674" spans="1:5">
      <c r="A674" t="s">
        <v>144</v>
      </c>
      <c r="B674" t="s">
        <v>145</v>
      </c>
      <c r="C674">
        <v>-10</v>
      </c>
      <c r="D674" t="s">
        <v>56</v>
      </c>
      <c r="E674">
        <v>2322982165.7237</v>
      </c>
    </row>
    <row r="675" spans="1:5">
      <c r="A675" t="s">
        <v>144</v>
      </c>
      <c r="B675" t="s">
        <v>145</v>
      </c>
      <c r="C675">
        <v>-11</v>
      </c>
      <c r="D675" t="s">
        <v>56</v>
      </c>
      <c r="E675">
        <v>2503037065.6952</v>
      </c>
    </row>
    <row r="676" spans="1:5">
      <c r="A676" t="s">
        <v>144</v>
      </c>
      <c r="B676" t="s">
        <v>145</v>
      </c>
      <c r="C676">
        <v>-12</v>
      </c>
      <c r="D676" t="s">
        <v>56</v>
      </c>
      <c r="E676">
        <v>3150278288.0995998</v>
      </c>
    </row>
    <row r="677" spans="1:5">
      <c r="A677" t="s">
        <v>144</v>
      </c>
      <c r="B677" t="s">
        <v>145</v>
      </c>
      <c r="C677">
        <v>-13</v>
      </c>
      <c r="D677" t="s">
        <v>56</v>
      </c>
      <c r="E677">
        <v>5694024806.6806002</v>
      </c>
    </row>
    <row r="678" spans="1:5">
      <c r="A678" t="s">
        <v>144</v>
      </c>
      <c r="B678" t="s">
        <v>145</v>
      </c>
      <c r="C678">
        <v>-14</v>
      </c>
      <c r="D678" t="s">
        <v>56</v>
      </c>
      <c r="E678">
        <v>3503858679.5739002</v>
      </c>
    </row>
    <row r="679" spans="1:5">
      <c r="A679" t="s">
        <v>144</v>
      </c>
      <c r="B679" t="s">
        <v>145</v>
      </c>
      <c r="C679">
        <v>-15</v>
      </c>
      <c r="D679" t="s">
        <v>56</v>
      </c>
      <c r="E679">
        <v>5814503568.6487999</v>
      </c>
    </row>
    <row r="680" spans="1:5">
      <c r="A680" t="s">
        <v>144</v>
      </c>
      <c r="B680" t="s">
        <v>145</v>
      </c>
      <c r="C680">
        <v>-16</v>
      </c>
      <c r="D680" t="s">
        <v>56</v>
      </c>
      <c r="E680">
        <v>6963877078.8156996</v>
      </c>
    </row>
    <row r="681" spans="1:5">
      <c r="A681" t="s">
        <v>144</v>
      </c>
      <c r="B681" t="s">
        <v>145</v>
      </c>
      <c r="C681">
        <v>-17</v>
      </c>
      <c r="D681" t="s">
        <v>56</v>
      </c>
      <c r="E681">
        <v>5984144668.2685003</v>
      </c>
    </row>
    <row r="682" spans="1:5">
      <c r="A682" t="s">
        <v>144</v>
      </c>
      <c r="B682" t="s">
        <v>145</v>
      </c>
      <c r="C682">
        <v>-18</v>
      </c>
      <c r="D682" t="s">
        <v>56</v>
      </c>
      <c r="E682">
        <v>3187728886.5134001</v>
      </c>
    </row>
    <row r="683" spans="1:5">
      <c r="A683" t="s">
        <v>146</v>
      </c>
      <c r="B683" t="s">
        <v>147</v>
      </c>
      <c r="C683">
        <v>0</v>
      </c>
      <c r="D683" t="s">
        <v>51</v>
      </c>
      <c r="E683">
        <v>0</v>
      </c>
    </row>
    <row r="684" spans="1:5">
      <c r="A684" t="s">
        <v>146</v>
      </c>
      <c r="B684" t="s">
        <v>147</v>
      </c>
      <c r="C684">
        <v>-1</v>
      </c>
      <c r="D684" t="s">
        <v>51</v>
      </c>
      <c r="E684">
        <v>0</v>
      </c>
    </row>
    <row r="685" spans="1:5">
      <c r="A685" t="s">
        <v>146</v>
      </c>
      <c r="B685" t="s">
        <v>147</v>
      </c>
      <c r="C685">
        <v>-2</v>
      </c>
      <c r="D685" t="s">
        <v>51</v>
      </c>
      <c r="E685">
        <v>0</v>
      </c>
    </row>
    <row r="686" spans="1:5">
      <c r="A686" t="s">
        <v>146</v>
      </c>
      <c r="B686" t="s">
        <v>147</v>
      </c>
      <c r="C686">
        <v>-3</v>
      </c>
      <c r="D686" t="s">
        <v>51</v>
      </c>
      <c r="E686">
        <v>0</v>
      </c>
    </row>
    <row r="687" spans="1:5">
      <c r="A687" t="s">
        <v>146</v>
      </c>
      <c r="B687" t="s">
        <v>147</v>
      </c>
      <c r="C687">
        <v>-4</v>
      </c>
      <c r="D687" t="s">
        <v>51</v>
      </c>
      <c r="E687">
        <v>0</v>
      </c>
    </row>
    <row r="688" spans="1:5">
      <c r="A688" t="s">
        <v>146</v>
      </c>
      <c r="B688" t="s">
        <v>147</v>
      </c>
      <c r="C688">
        <v>-5</v>
      </c>
      <c r="D688" t="s">
        <v>51</v>
      </c>
      <c r="E688">
        <v>0</v>
      </c>
    </row>
    <row r="689" spans="1:5">
      <c r="A689" t="s">
        <v>146</v>
      </c>
      <c r="B689" t="s">
        <v>147</v>
      </c>
      <c r="C689">
        <v>-6</v>
      </c>
      <c r="D689" t="s">
        <v>51</v>
      </c>
      <c r="E689">
        <v>0</v>
      </c>
    </row>
    <row r="690" spans="1:5">
      <c r="A690" t="s">
        <v>146</v>
      </c>
      <c r="B690" t="s">
        <v>147</v>
      </c>
      <c r="C690">
        <v>-7</v>
      </c>
      <c r="D690" t="s">
        <v>51</v>
      </c>
      <c r="E690">
        <v>-9000000</v>
      </c>
    </row>
    <row r="691" spans="1:5">
      <c r="A691" t="s">
        <v>146</v>
      </c>
      <c r="B691" t="s">
        <v>147</v>
      </c>
      <c r="C691">
        <v>-8</v>
      </c>
      <c r="D691" t="s">
        <v>51</v>
      </c>
      <c r="E691">
        <v>-220000000</v>
      </c>
    </row>
    <row r="692" spans="1:5">
      <c r="A692" t="s">
        <v>146</v>
      </c>
      <c r="B692" t="s">
        <v>147</v>
      </c>
      <c r="C692">
        <v>-9</v>
      </c>
      <c r="D692" t="s">
        <v>51</v>
      </c>
      <c r="E692">
        <v>0</v>
      </c>
    </row>
    <row r="693" spans="1:5">
      <c r="A693" t="s">
        <v>146</v>
      </c>
      <c r="B693" t="s">
        <v>147</v>
      </c>
      <c r="C693">
        <v>-10</v>
      </c>
      <c r="D693" t="s">
        <v>51</v>
      </c>
      <c r="E693">
        <v>0</v>
      </c>
    </row>
    <row r="694" spans="1:5">
      <c r="A694" t="s">
        <v>146</v>
      </c>
      <c r="B694" t="s">
        <v>147</v>
      </c>
      <c r="C694">
        <v>-11</v>
      </c>
      <c r="D694" t="s">
        <v>51</v>
      </c>
      <c r="E694">
        <v>0</v>
      </c>
    </row>
    <row r="695" spans="1:5">
      <c r="A695" t="s">
        <v>146</v>
      </c>
      <c r="B695" t="s">
        <v>147</v>
      </c>
      <c r="C695">
        <v>-12</v>
      </c>
      <c r="D695" t="s">
        <v>51</v>
      </c>
      <c r="E695">
        <v>0</v>
      </c>
    </row>
    <row r="696" spans="1:5">
      <c r="A696" t="s">
        <v>146</v>
      </c>
      <c r="B696" t="s">
        <v>147</v>
      </c>
      <c r="C696">
        <v>-13</v>
      </c>
      <c r="D696" t="s">
        <v>51</v>
      </c>
      <c r="E696">
        <v>0</v>
      </c>
    </row>
    <row r="697" spans="1:5">
      <c r="A697" t="s">
        <v>146</v>
      </c>
      <c r="B697" t="s">
        <v>147</v>
      </c>
      <c r="C697">
        <v>-14</v>
      </c>
      <c r="D697" t="s">
        <v>51</v>
      </c>
      <c r="E697">
        <v>0</v>
      </c>
    </row>
    <row r="698" spans="1:5">
      <c r="A698" t="s">
        <v>146</v>
      </c>
      <c r="B698" t="s">
        <v>147</v>
      </c>
      <c r="C698">
        <v>-15</v>
      </c>
      <c r="D698" t="s">
        <v>51</v>
      </c>
      <c r="E698">
        <v>0</v>
      </c>
    </row>
    <row r="699" spans="1:5">
      <c r="A699" t="s">
        <v>146</v>
      </c>
      <c r="B699" t="s">
        <v>147</v>
      </c>
      <c r="C699">
        <v>-16</v>
      </c>
      <c r="D699" t="s">
        <v>51</v>
      </c>
      <c r="E699">
        <v>0</v>
      </c>
    </row>
    <row r="700" spans="1:5">
      <c r="A700" t="s">
        <v>146</v>
      </c>
      <c r="B700" t="s">
        <v>147</v>
      </c>
      <c r="C700">
        <v>-17</v>
      </c>
      <c r="D700" t="s">
        <v>51</v>
      </c>
      <c r="E700">
        <v>0</v>
      </c>
    </row>
    <row r="701" spans="1:5">
      <c r="A701" t="s">
        <v>146</v>
      </c>
      <c r="B701" t="s">
        <v>147</v>
      </c>
      <c r="C701">
        <v>0</v>
      </c>
      <c r="D701" t="s">
        <v>49</v>
      </c>
      <c r="E701">
        <v>0</v>
      </c>
    </row>
    <row r="702" spans="1:5">
      <c r="A702" t="s">
        <v>146</v>
      </c>
      <c r="B702" t="s">
        <v>147</v>
      </c>
      <c r="C702">
        <v>-1</v>
      </c>
      <c r="D702" t="s">
        <v>49</v>
      </c>
      <c r="E702">
        <v>0</v>
      </c>
    </row>
    <row r="703" spans="1:5">
      <c r="A703" t="s">
        <v>146</v>
      </c>
      <c r="B703" t="s">
        <v>147</v>
      </c>
      <c r="C703">
        <v>-2</v>
      </c>
      <c r="D703" t="s">
        <v>49</v>
      </c>
      <c r="E703">
        <v>0</v>
      </c>
    </row>
    <row r="704" spans="1:5">
      <c r="A704" t="s">
        <v>146</v>
      </c>
      <c r="B704" t="s">
        <v>147</v>
      </c>
      <c r="C704">
        <v>-3</v>
      </c>
      <c r="D704" t="s">
        <v>49</v>
      </c>
      <c r="E704">
        <v>0</v>
      </c>
    </row>
    <row r="705" spans="1:5">
      <c r="A705" t="s">
        <v>146</v>
      </c>
      <c r="B705" t="s">
        <v>147</v>
      </c>
      <c r="C705">
        <v>-4</v>
      </c>
      <c r="D705" t="s">
        <v>49</v>
      </c>
      <c r="E705">
        <v>2449000000</v>
      </c>
    </row>
    <row r="706" spans="1:5">
      <c r="A706" t="s">
        <v>146</v>
      </c>
      <c r="B706" t="s">
        <v>147</v>
      </c>
      <c r="C706">
        <v>-5</v>
      </c>
      <c r="D706" t="s">
        <v>49</v>
      </c>
      <c r="E706">
        <v>0</v>
      </c>
    </row>
    <row r="707" spans="1:5">
      <c r="A707" t="s">
        <v>146</v>
      </c>
      <c r="B707" t="s">
        <v>147</v>
      </c>
      <c r="C707">
        <v>-6</v>
      </c>
      <c r="D707" t="s">
        <v>49</v>
      </c>
      <c r="E707">
        <v>0</v>
      </c>
    </row>
    <row r="708" spans="1:5">
      <c r="A708" t="s">
        <v>146</v>
      </c>
      <c r="B708" t="s">
        <v>147</v>
      </c>
      <c r="C708">
        <v>-7</v>
      </c>
      <c r="D708" t="s">
        <v>49</v>
      </c>
      <c r="E708">
        <v>0</v>
      </c>
    </row>
    <row r="709" spans="1:5">
      <c r="A709" t="s">
        <v>146</v>
      </c>
      <c r="B709" t="s">
        <v>147</v>
      </c>
      <c r="C709">
        <v>-8</v>
      </c>
      <c r="D709" t="s">
        <v>49</v>
      </c>
      <c r="E709">
        <v>0</v>
      </c>
    </row>
    <row r="710" spans="1:5">
      <c r="A710" t="s">
        <v>146</v>
      </c>
      <c r="B710" t="s">
        <v>147</v>
      </c>
      <c r="C710">
        <v>-9</v>
      </c>
      <c r="D710" t="s">
        <v>49</v>
      </c>
      <c r="E710">
        <v>0</v>
      </c>
    </row>
    <row r="711" spans="1:5">
      <c r="A711" t="s">
        <v>146</v>
      </c>
      <c r="B711" t="s">
        <v>147</v>
      </c>
      <c r="C711">
        <v>-10</v>
      </c>
      <c r="D711" t="s">
        <v>49</v>
      </c>
      <c r="E711">
        <v>0</v>
      </c>
    </row>
    <row r="712" spans="1:5">
      <c r="A712" t="s">
        <v>146</v>
      </c>
      <c r="B712" t="s">
        <v>147</v>
      </c>
      <c r="C712">
        <v>-11</v>
      </c>
      <c r="D712" t="s">
        <v>49</v>
      </c>
      <c r="E712">
        <v>0</v>
      </c>
    </row>
    <row r="713" spans="1:5">
      <c r="A713" t="s">
        <v>146</v>
      </c>
      <c r="B713" t="s">
        <v>147</v>
      </c>
      <c r="C713">
        <v>-12</v>
      </c>
      <c r="D713" t="s">
        <v>49</v>
      </c>
      <c r="E713">
        <v>0</v>
      </c>
    </row>
    <row r="714" spans="1:5">
      <c r="A714" t="s">
        <v>146</v>
      </c>
      <c r="B714" t="s">
        <v>147</v>
      </c>
      <c r="C714">
        <v>-13</v>
      </c>
      <c r="D714" t="s">
        <v>49</v>
      </c>
      <c r="E714">
        <v>0</v>
      </c>
    </row>
    <row r="715" spans="1:5">
      <c r="A715" t="s">
        <v>146</v>
      </c>
      <c r="B715" t="s">
        <v>147</v>
      </c>
      <c r="C715">
        <v>-14</v>
      </c>
      <c r="D715" t="s">
        <v>49</v>
      </c>
      <c r="E715">
        <v>0</v>
      </c>
    </row>
    <row r="716" spans="1:5">
      <c r="A716" t="s">
        <v>146</v>
      </c>
      <c r="B716" t="s">
        <v>147</v>
      </c>
      <c r="C716">
        <v>-15</v>
      </c>
      <c r="D716" t="s">
        <v>49</v>
      </c>
      <c r="E716">
        <v>0</v>
      </c>
    </row>
    <row r="717" spans="1:5">
      <c r="A717" t="s">
        <v>146</v>
      </c>
      <c r="B717" t="s">
        <v>147</v>
      </c>
      <c r="C717">
        <v>-16</v>
      </c>
      <c r="D717" t="s">
        <v>49</v>
      </c>
      <c r="E717">
        <v>0</v>
      </c>
    </row>
    <row r="718" spans="1:5">
      <c r="A718" t="s">
        <v>146</v>
      </c>
      <c r="B718" t="s">
        <v>147</v>
      </c>
      <c r="C718">
        <v>-17</v>
      </c>
      <c r="D718" t="s">
        <v>49</v>
      </c>
      <c r="E718">
        <v>0</v>
      </c>
    </row>
    <row r="719" spans="1:5">
      <c r="A719" t="s">
        <v>146</v>
      </c>
      <c r="B719" t="s">
        <v>147</v>
      </c>
      <c r="C719">
        <v>0</v>
      </c>
      <c r="D719" t="s">
        <v>52</v>
      </c>
      <c r="E719">
        <v>0</v>
      </c>
    </row>
    <row r="720" spans="1:5">
      <c r="A720" t="s">
        <v>146</v>
      </c>
      <c r="B720" t="s">
        <v>147</v>
      </c>
      <c r="C720">
        <v>-1</v>
      </c>
      <c r="D720" t="s">
        <v>52</v>
      </c>
      <c r="E720">
        <v>0</v>
      </c>
    </row>
    <row r="721" spans="1:5">
      <c r="A721" t="s">
        <v>146</v>
      </c>
      <c r="B721" t="s">
        <v>147</v>
      </c>
      <c r="C721">
        <v>-2</v>
      </c>
      <c r="D721" t="s">
        <v>52</v>
      </c>
      <c r="E721">
        <v>0</v>
      </c>
    </row>
    <row r="722" spans="1:5">
      <c r="A722" t="s">
        <v>146</v>
      </c>
      <c r="B722" t="s">
        <v>147</v>
      </c>
      <c r="C722">
        <v>-3</v>
      </c>
      <c r="D722" t="s">
        <v>52</v>
      </c>
      <c r="E722">
        <v>0</v>
      </c>
    </row>
    <row r="723" spans="1:5">
      <c r="A723" t="s">
        <v>146</v>
      </c>
      <c r="B723" t="s">
        <v>147</v>
      </c>
      <c r="C723">
        <v>-4</v>
      </c>
      <c r="D723" t="s">
        <v>52</v>
      </c>
      <c r="E723">
        <v>0</v>
      </c>
    </row>
    <row r="724" spans="1:5">
      <c r="A724" t="s">
        <v>146</v>
      </c>
      <c r="B724" t="s">
        <v>147</v>
      </c>
      <c r="C724">
        <v>-5</v>
      </c>
      <c r="D724" t="s">
        <v>52</v>
      </c>
      <c r="E724">
        <v>0</v>
      </c>
    </row>
    <row r="725" spans="1:5">
      <c r="A725" t="s">
        <v>146</v>
      </c>
      <c r="B725" t="s">
        <v>147</v>
      </c>
      <c r="C725">
        <v>-6</v>
      </c>
      <c r="D725" t="s">
        <v>52</v>
      </c>
      <c r="E725">
        <v>0</v>
      </c>
    </row>
    <row r="726" spans="1:5">
      <c r="A726" t="s">
        <v>146</v>
      </c>
      <c r="B726" t="s">
        <v>147</v>
      </c>
      <c r="C726">
        <v>-7</v>
      </c>
      <c r="D726" t="s">
        <v>52</v>
      </c>
      <c r="E726">
        <v>0</v>
      </c>
    </row>
    <row r="727" spans="1:5">
      <c r="A727" t="s">
        <v>146</v>
      </c>
      <c r="B727" t="s">
        <v>147</v>
      </c>
      <c r="C727">
        <v>-8</v>
      </c>
      <c r="D727" t="s">
        <v>52</v>
      </c>
      <c r="E727">
        <v>0</v>
      </c>
    </row>
    <row r="728" spans="1:5">
      <c r="A728" t="s">
        <v>146</v>
      </c>
      <c r="B728" t="s">
        <v>147</v>
      </c>
      <c r="C728">
        <v>-9</v>
      </c>
      <c r="D728" t="s">
        <v>52</v>
      </c>
      <c r="E728">
        <v>0</v>
      </c>
    </row>
    <row r="729" spans="1:5">
      <c r="A729" t="s">
        <v>146</v>
      </c>
      <c r="B729" t="s">
        <v>147</v>
      </c>
      <c r="C729">
        <v>-10</v>
      </c>
      <c r="D729" t="s">
        <v>52</v>
      </c>
      <c r="E729">
        <v>0</v>
      </c>
    </row>
    <row r="730" spans="1:5">
      <c r="A730" t="s">
        <v>146</v>
      </c>
      <c r="B730" t="s">
        <v>147</v>
      </c>
      <c r="C730">
        <v>-11</v>
      </c>
      <c r="D730" t="s">
        <v>52</v>
      </c>
      <c r="E730">
        <v>0</v>
      </c>
    </row>
    <row r="731" spans="1:5">
      <c r="A731" t="s">
        <v>146</v>
      </c>
      <c r="B731" t="s">
        <v>147</v>
      </c>
      <c r="C731">
        <v>-12</v>
      </c>
      <c r="D731" t="s">
        <v>52</v>
      </c>
      <c r="E731">
        <v>0</v>
      </c>
    </row>
    <row r="732" spans="1:5">
      <c r="A732" t="s">
        <v>146</v>
      </c>
      <c r="B732" t="s">
        <v>147</v>
      </c>
      <c r="C732">
        <v>-13</v>
      </c>
      <c r="D732" t="s">
        <v>52</v>
      </c>
      <c r="E732">
        <v>0</v>
      </c>
    </row>
    <row r="733" spans="1:5">
      <c r="A733" t="s">
        <v>146</v>
      </c>
      <c r="B733" t="s">
        <v>147</v>
      </c>
      <c r="C733">
        <v>-14</v>
      </c>
      <c r="D733" t="s">
        <v>52</v>
      </c>
      <c r="E733">
        <v>0</v>
      </c>
    </row>
    <row r="734" spans="1:5">
      <c r="A734" t="s">
        <v>146</v>
      </c>
      <c r="B734" t="s">
        <v>147</v>
      </c>
      <c r="C734">
        <v>-15</v>
      </c>
      <c r="D734" t="s">
        <v>52</v>
      </c>
      <c r="E734">
        <v>0</v>
      </c>
    </row>
    <row r="735" spans="1:5">
      <c r="A735" t="s">
        <v>146</v>
      </c>
      <c r="B735" t="s">
        <v>147</v>
      </c>
      <c r="C735">
        <v>-16</v>
      </c>
      <c r="D735" t="s">
        <v>52</v>
      </c>
      <c r="E735">
        <v>0</v>
      </c>
    </row>
    <row r="736" spans="1:5">
      <c r="A736" t="s">
        <v>146</v>
      </c>
      <c r="B736" t="s">
        <v>147</v>
      </c>
      <c r="C736">
        <v>-17</v>
      </c>
      <c r="D736" t="s">
        <v>52</v>
      </c>
      <c r="E736">
        <v>0</v>
      </c>
    </row>
    <row r="737" spans="1:5">
      <c r="A737" t="s">
        <v>146</v>
      </c>
      <c r="B737" t="s">
        <v>147</v>
      </c>
      <c r="C737">
        <v>0</v>
      </c>
      <c r="D737" t="s">
        <v>47</v>
      </c>
      <c r="E737">
        <v>88284707680.208603</v>
      </c>
    </row>
    <row r="738" spans="1:5">
      <c r="A738" t="s">
        <v>146</v>
      </c>
      <c r="B738" t="s">
        <v>147</v>
      </c>
      <c r="C738">
        <v>-1</v>
      </c>
      <c r="D738" t="s">
        <v>47</v>
      </c>
      <c r="E738">
        <v>88124786909.1745</v>
      </c>
    </row>
    <row r="739" spans="1:5">
      <c r="A739" t="s">
        <v>146</v>
      </c>
      <c r="B739" t="s">
        <v>147</v>
      </c>
      <c r="C739">
        <v>-2</v>
      </c>
      <c r="D739" t="s">
        <v>47</v>
      </c>
      <c r="E739">
        <v>83883080913.504898</v>
      </c>
    </row>
    <row r="740" spans="1:5">
      <c r="A740" t="s">
        <v>146</v>
      </c>
      <c r="B740" t="s">
        <v>147</v>
      </c>
      <c r="C740">
        <v>-3</v>
      </c>
      <c r="D740" t="s">
        <v>47</v>
      </c>
      <c r="E740">
        <v>78916459584.203705</v>
      </c>
    </row>
    <row r="741" spans="1:5">
      <c r="A741" t="s">
        <v>146</v>
      </c>
      <c r="B741" t="s">
        <v>147</v>
      </c>
      <c r="C741">
        <v>-4</v>
      </c>
      <c r="D741" t="s">
        <v>47</v>
      </c>
      <c r="E741">
        <v>75483630778.975998</v>
      </c>
    </row>
    <row r="742" spans="1:5">
      <c r="A742" t="s">
        <v>146</v>
      </c>
      <c r="B742" t="s">
        <v>147</v>
      </c>
      <c r="C742">
        <v>-5</v>
      </c>
      <c r="D742" t="s">
        <v>47</v>
      </c>
      <c r="E742">
        <v>75525509811.358704</v>
      </c>
    </row>
    <row r="743" spans="1:5">
      <c r="A743" t="s">
        <v>146</v>
      </c>
      <c r="B743" t="s">
        <v>147</v>
      </c>
      <c r="C743">
        <v>-6</v>
      </c>
      <c r="D743" t="s">
        <v>47</v>
      </c>
      <c r="E743">
        <v>72366068472.106003</v>
      </c>
    </row>
    <row r="744" spans="1:5">
      <c r="A744" t="s">
        <v>146</v>
      </c>
      <c r="B744" t="s">
        <v>147</v>
      </c>
      <c r="C744">
        <v>-7</v>
      </c>
      <c r="D744" t="s">
        <v>47</v>
      </c>
      <c r="E744">
        <v>66464688049.2733</v>
      </c>
    </row>
    <row r="745" spans="1:5">
      <c r="A745" t="s">
        <v>146</v>
      </c>
      <c r="B745" t="s">
        <v>147</v>
      </c>
      <c r="C745">
        <v>-8</v>
      </c>
      <c r="D745" t="s">
        <v>47</v>
      </c>
      <c r="E745">
        <v>58919880013.626404</v>
      </c>
    </row>
    <row r="746" spans="1:5">
      <c r="A746" t="s">
        <v>146</v>
      </c>
      <c r="B746" t="s">
        <v>147</v>
      </c>
      <c r="C746">
        <v>-9</v>
      </c>
      <c r="D746" t="s">
        <v>47</v>
      </c>
      <c r="E746">
        <v>48425258653.554604</v>
      </c>
    </row>
    <row r="747" spans="1:5">
      <c r="A747" t="s">
        <v>146</v>
      </c>
      <c r="B747" t="s">
        <v>147</v>
      </c>
      <c r="C747">
        <v>-10</v>
      </c>
      <c r="D747" t="s">
        <v>47</v>
      </c>
      <c r="E747">
        <v>38935208673.3479</v>
      </c>
    </row>
    <row r="748" spans="1:5">
      <c r="A748" t="s">
        <v>146</v>
      </c>
      <c r="B748" t="s">
        <v>147</v>
      </c>
      <c r="C748">
        <v>-11</v>
      </c>
      <c r="D748" t="s">
        <v>47</v>
      </c>
      <c r="E748">
        <v>31622592326.169201</v>
      </c>
    </row>
    <row r="749" spans="1:5">
      <c r="A749" t="s">
        <v>146</v>
      </c>
      <c r="B749" t="s">
        <v>147</v>
      </c>
      <c r="C749">
        <v>-12</v>
      </c>
      <c r="D749" t="s">
        <v>47</v>
      </c>
      <c r="E749">
        <v>26750143753.365501</v>
      </c>
    </row>
    <row r="750" spans="1:5">
      <c r="A750" t="s">
        <v>146</v>
      </c>
      <c r="B750" t="s">
        <v>147</v>
      </c>
      <c r="C750">
        <v>-13</v>
      </c>
      <c r="D750" t="s">
        <v>47</v>
      </c>
      <c r="E750">
        <v>23014348812.881001</v>
      </c>
    </row>
    <row r="751" spans="1:5">
      <c r="A751" t="s">
        <v>146</v>
      </c>
      <c r="B751" t="s">
        <v>147</v>
      </c>
      <c r="C751">
        <v>-14</v>
      </c>
      <c r="D751" t="s">
        <v>47</v>
      </c>
      <c r="E751">
        <v>24965498667.560699</v>
      </c>
    </row>
    <row r="752" spans="1:5">
      <c r="A752" t="s">
        <v>146</v>
      </c>
      <c r="B752" t="s">
        <v>147</v>
      </c>
      <c r="C752">
        <v>-15</v>
      </c>
      <c r="D752" t="s">
        <v>47</v>
      </c>
      <c r="E752">
        <v>27991235091.498402</v>
      </c>
    </row>
    <row r="753" spans="1:5">
      <c r="A753" t="s">
        <v>146</v>
      </c>
      <c r="B753" t="s">
        <v>147</v>
      </c>
      <c r="C753">
        <v>-16</v>
      </c>
      <c r="D753" t="s">
        <v>47</v>
      </c>
      <c r="E753">
        <v>22650491677.8218</v>
      </c>
    </row>
    <row r="754" spans="1:5">
      <c r="A754" t="s">
        <v>146</v>
      </c>
      <c r="B754" t="s">
        <v>147</v>
      </c>
      <c r="C754">
        <v>-17</v>
      </c>
      <c r="D754" t="s">
        <v>47</v>
      </c>
      <c r="E754">
        <v>17712691004.3228</v>
      </c>
    </row>
    <row r="755" spans="1:5">
      <c r="A755" t="s">
        <v>146</v>
      </c>
      <c r="B755" t="s">
        <v>147</v>
      </c>
      <c r="C755">
        <v>0</v>
      </c>
      <c r="D755" t="s">
        <v>61</v>
      </c>
      <c r="E755">
        <v>0.33460000000000001</v>
      </c>
    </row>
    <row r="756" spans="1:5">
      <c r="A756" t="s">
        <v>146</v>
      </c>
      <c r="B756" t="s">
        <v>147</v>
      </c>
      <c r="C756">
        <v>-1</v>
      </c>
      <c r="D756" t="s">
        <v>61</v>
      </c>
      <c r="E756">
        <v>0.38379999999999997</v>
      </c>
    </row>
    <row r="757" spans="1:5">
      <c r="A757" t="s">
        <v>146</v>
      </c>
      <c r="B757" t="s">
        <v>147</v>
      </c>
      <c r="C757">
        <v>-2</v>
      </c>
      <c r="D757" t="s">
        <v>61</v>
      </c>
      <c r="E757">
        <v>0.41160000000000002</v>
      </c>
    </row>
    <row r="758" spans="1:5">
      <c r="A758" t="s">
        <v>146</v>
      </c>
      <c r="B758" t="s">
        <v>147</v>
      </c>
      <c r="C758">
        <v>-3</v>
      </c>
      <c r="D758" t="s">
        <v>61</v>
      </c>
      <c r="E758">
        <v>0.43340000000000001</v>
      </c>
    </row>
    <row r="759" spans="1:5">
      <c r="A759" t="s">
        <v>146</v>
      </c>
      <c r="B759" t="s">
        <v>147</v>
      </c>
      <c r="C759">
        <v>-4</v>
      </c>
      <c r="D759" t="s">
        <v>61</v>
      </c>
      <c r="E759">
        <v>0.4526</v>
      </c>
    </row>
    <row r="760" spans="1:5">
      <c r="A760" t="s">
        <v>146</v>
      </c>
      <c r="B760" t="s">
        <v>147</v>
      </c>
      <c r="C760">
        <v>-5</v>
      </c>
      <c r="D760" t="s">
        <v>61</v>
      </c>
      <c r="E760">
        <v>0.38150000000000001</v>
      </c>
    </row>
    <row r="761" spans="1:5">
      <c r="A761" t="s">
        <v>146</v>
      </c>
      <c r="B761" t="s">
        <v>147</v>
      </c>
      <c r="C761">
        <v>-6</v>
      </c>
      <c r="D761" t="s">
        <v>61</v>
      </c>
      <c r="E761">
        <v>0.54120000000000001</v>
      </c>
    </row>
    <row r="762" spans="1:5">
      <c r="A762" t="s">
        <v>146</v>
      </c>
      <c r="B762" t="s">
        <v>147</v>
      </c>
      <c r="C762">
        <v>-7</v>
      </c>
      <c r="D762" t="s">
        <v>61</v>
      </c>
      <c r="E762">
        <v>0.67969999999999997</v>
      </c>
    </row>
    <row r="763" spans="1:5">
      <c r="A763" t="s">
        <v>146</v>
      </c>
      <c r="B763" t="s">
        <v>147</v>
      </c>
      <c r="C763">
        <v>-8</v>
      </c>
      <c r="D763" t="s">
        <v>61</v>
      </c>
      <c r="E763">
        <v>0.37719999999999998</v>
      </c>
    </row>
    <row r="764" spans="1:5">
      <c r="A764" t="s">
        <v>146</v>
      </c>
      <c r="B764" t="s">
        <v>147</v>
      </c>
      <c r="C764">
        <v>-9</v>
      </c>
      <c r="D764" t="s">
        <v>61</v>
      </c>
      <c r="E764">
        <v>0.9496</v>
      </c>
    </row>
    <row r="765" spans="1:5">
      <c r="A765" t="s">
        <v>146</v>
      </c>
      <c r="B765" t="s">
        <v>147</v>
      </c>
      <c r="C765">
        <v>-10</v>
      </c>
      <c r="D765" t="s">
        <v>61</v>
      </c>
      <c r="E765">
        <v>0.96740000000000004</v>
      </c>
    </row>
    <row r="766" spans="1:5">
      <c r="A766" t="s">
        <v>146</v>
      </c>
      <c r="B766" t="s">
        <v>147</v>
      </c>
      <c r="C766">
        <v>-11</v>
      </c>
      <c r="D766" t="s">
        <v>61</v>
      </c>
      <c r="E766">
        <v>0.79810000000000003</v>
      </c>
    </row>
    <row r="767" spans="1:5">
      <c r="A767" t="s">
        <v>146</v>
      </c>
      <c r="B767" t="s">
        <v>147</v>
      </c>
      <c r="C767">
        <v>-12</v>
      </c>
      <c r="D767" t="s">
        <v>61</v>
      </c>
      <c r="E767">
        <v>0.78320000000000001</v>
      </c>
    </row>
    <row r="768" spans="1:5">
      <c r="A768" t="s">
        <v>146</v>
      </c>
      <c r="B768" t="s">
        <v>147</v>
      </c>
      <c r="C768">
        <v>-13</v>
      </c>
      <c r="D768" t="s">
        <v>61</v>
      </c>
      <c r="E768">
        <v>0.69620000000000004</v>
      </c>
    </row>
    <row r="769" spans="1:5">
      <c r="A769" t="s">
        <v>146</v>
      </c>
      <c r="B769" t="s">
        <v>147</v>
      </c>
      <c r="C769">
        <v>-14</v>
      </c>
      <c r="D769" t="s">
        <v>61</v>
      </c>
      <c r="E769">
        <v>0.56020000000000003</v>
      </c>
    </row>
    <row r="770" spans="1:5">
      <c r="A770" t="s">
        <v>146</v>
      </c>
      <c r="B770" t="s">
        <v>147</v>
      </c>
      <c r="C770">
        <v>-15</v>
      </c>
      <c r="D770" t="s">
        <v>61</v>
      </c>
      <c r="E770">
        <v>0.56489999999999996</v>
      </c>
    </row>
    <row r="771" spans="1:5">
      <c r="A771" t="s">
        <v>146</v>
      </c>
      <c r="B771" t="s">
        <v>147</v>
      </c>
      <c r="C771">
        <v>-16</v>
      </c>
      <c r="D771" t="s">
        <v>61</v>
      </c>
      <c r="E771">
        <v>0.73240000000000005</v>
      </c>
    </row>
    <row r="772" spans="1:5">
      <c r="A772" t="s">
        <v>146</v>
      </c>
      <c r="B772" t="s">
        <v>147</v>
      </c>
      <c r="C772">
        <v>-17</v>
      </c>
      <c r="D772" t="s">
        <v>61</v>
      </c>
      <c r="E772">
        <v>0.75339999999999996</v>
      </c>
    </row>
    <row r="773" spans="1:5">
      <c r="A773" t="s">
        <v>146</v>
      </c>
      <c r="B773" t="s">
        <v>147</v>
      </c>
      <c r="C773">
        <v>0</v>
      </c>
      <c r="D773" t="s">
        <v>53</v>
      </c>
      <c r="E773">
        <v>2034578537.3408999</v>
      </c>
    </row>
    <row r="774" spans="1:5">
      <c r="A774" t="s">
        <v>146</v>
      </c>
      <c r="B774" t="s">
        <v>147</v>
      </c>
      <c r="C774">
        <v>-1</v>
      </c>
      <c r="D774" t="s">
        <v>53</v>
      </c>
      <c r="E774">
        <v>1997505772.6491001</v>
      </c>
    </row>
    <row r="775" spans="1:5">
      <c r="A775" t="s">
        <v>146</v>
      </c>
      <c r="B775" t="s">
        <v>147</v>
      </c>
      <c r="C775">
        <v>-2</v>
      </c>
      <c r="D775" t="s">
        <v>53</v>
      </c>
      <c r="E775">
        <v>1727192431.135</v>
      </c>
    </row>
    <row r="776" spans="1:5">
      <c r="A776" t="s">
        <v>146</v>
      </c>
      <c r="B776" t="s">
        <v>147</v>
      </c>
      <c r="C776">
        <v>-3</v>
      </c>
      <c r="D776" t="s">
        <v>53</v>
      </c>
      <c r="E776">
        <v>2101093781.3097</v>
      </c>
    </row>
    <row r="777" spans="1:5">
      <c r="A777" t="s">
        <v>146</v>
      </c>
      <c r="B777" t="s">
        <v>147</v>
      </c>
      <c r="C777">
        <v>-4</v>
      </c>
      <c r="D777" t="s">
        <v>53</v>
      </c>
      <c r="E777">
        <v>2510949772.5327001</v>
      </c>
    </row>
    <row r="778" spans="1:5">
      <c r="A778" t="s">
        <v>146</v>
      </c>
      <c r="B778" t="s">
        <v>147</v>
      </c>
      <c r="C778">
        <v>-5</v>
      </c>
      <c r="D778" t="s">
        <v>53</v>
      </c>
      <c r="E778">
        <v>2574041773.0444002</v>
      </c>
    </row>
    <row r="779" spans="1:5">
      <c r="A779" t="s">
        <v>146</v>
      </c>
      <c r="B779" t="s">
        <v>147</v>
      </c>
      <c r="C779">
        <v>-6</v>
      </c>
      <c r="D779" t="s">
        <v>53</v>
      </c>
      <c r="E779">
        <v>2643789840.3108001</v>
      </c>
    </row>
    <row r="780" spans="1:5">
      <c r="A780" t="s">
        <v>146</v>
      </c>
      <c r="B780" t="s">
        <v>147</v>
      </c>
      <c r="C780">
        <v>-7</v>
      </c>
      <c r="D780" t="s">
        <v>53</v>
      </c>
      <c r="E780">
        <v>2402635495.3614998</v>
      </c>
    </row>
    <row r="781" spans="1:5">
      <c r="A781" t="s">
        <v>146</v>
      </c>
      <c r="B781" t="s">
        <v>147</v>
      </c>
      <c r="C781">
        <v>-8</v>
      </c>
      <c r="D781" t="s">
        <v>53</v>
      </c>
      <c r="E781">
        <v>2680028994.6455002</v>
      </c>
    </row>
    <row r="782" spans="1:5">
      <c r="A782" t="s">
        <v>146</v>
      </c>
      <c r="B782" t="s">
        <v>147</v>
      </c>
      <c r="C782">
        <v>-9</v>
      </c>
      <c r="D782" t="s">
        <v>53</v>
      </c>
      <c r="E782">
        <v>2910019424.0676999</v>
      </c>
    </row>
    <row r="783" spans="1:5">
      <c r="A783" t="s">
        <v>146</v>
      </c>
      <c r="B783" t="s">
        <v>147</v>
      </c>
      <c r="C783">
        <v>-10</v>
      </c>
      <c r="D783" t="s">
        <v>53</v>
      </c>
      <c r="E783">
        <v>2985786274.5018001</v>
      </c>
    </row>
    <row r="784" spans="1:5">
      <c r="A784" t="s">
        <v>146</v>
      </c>
      <c r="B784" t="s">
        <v>147</v>
      </c>
      <c r="C784">
        <v>-11</v>
      </c>
      <c r="D784" t="s">
        <v>53</v>
      </c>
      <c r="E784">
        <v>2946919463.6542001</v>
      </c>
    </row>
    <row r="785" spans="1:5">
      <c r="A785" t="s">
        <v>146</v>
      </c>
      <c r="B785" t="s">
        <v>147</v>
      </c>
      <c r="C785">
        <v>-12</v>
      </c>
      <c r="D785" t="s">
        <v>53</v>
      </c>
      <c r="E785">
        <v>2633553580.1444001</v>
      </c>
    </row>
    <row r="786" spans="1:5">
      <c r="A786" t="s">
        <v>146</v>
      </c>
      <c r="B786" t="s">
        <v>147</v>
      </c>
      <c r="C786">
        <v>-13</v>
      </c>
      <c r="D786" t="s">
        <v>53</v>
      </c>
      <c r="E786">
        <v>2881022318.0468001</v>
      </c>
    </row>
    <row r="787" spans="1:5">
      <c r="A787" t="s">
        <v>146</v>
      </c>
      <c r="B787" t="s">
        <v>147</v>
      </c>
      <c r="C787">
        <v>-14</v>
      </c>
      <c r="D787" t="s">
        <v>53</v>
      </c>
      <c r="E787">
        <v>2411819503.4454002</v>
      </c>
    </row>
    <row r="788" spans="1:5">
      <c r="A788" t="s">
        <v>146</v>
      </c>
      <c r="B788" t="s">
        <v>147</v>
      </c>
      <c r="C788">
        <v>-15</v>
      </c>
      <c r="D788" t="s">
        <v>53</v>
      </c>
      <c r="E788">
        <v>2866177831.6760001</v>
      </c>
    </row>
    <row r="789" spans="1:5">
      <c r="A789" t="s">
        <v>146</v>
      </c>
      <c r="B789" t="s">
        <v>147</v>
      </c>
      <c r="C789">
        <v>-16</v>
      </c>
      <c r="D789" t="s">
        <v>53</v>
      </c>
      <c r="E789">
        <v>3167292351.3207002</v>
      </c>
    </row>
    <row r="790" spans="1:5">
      <c r="A790" t="s">
        <v>146</v>
      </c>
      <c r="B790" t="s">
        <v>147</v>
      </c>
      <c r="C790">
        <v>-17</v>
      </c>
      <c r="D790" t="s">
        <v>53</v>
      </c>
      <c r="E790">
        <v>1335691004.3227999</v>
      </c>
    </row>
    <row r="791" spans="1:5">
      <c r="A791" t="s">
        <v>146</v>
      </c>
      <c r="B791" t="s">
        <v>147</v>
      </c>
      <c r="C791">
        <v>0</v>
      </c>
      <c r="D791" t="s">
        <v>50</v>
      </c>
      <c r="E791">
        <v>0</v>
      </c>
    </row>
    <row r="792" spans="1:5">
      <c r="A792" t="s">
        <v>146</v>
      </c>
      <c r="B792" t="s">
        <v>147</v>
      </c>
      <c r="C792">
        <v>-1</v>
      </c>
      <c r="D792" t="s">
        <v>50</v>
      </c>
      <c r="E792">
        <v>0</v>
      </c>
    </row>
    <row r="793" spans="1:5">
      <c r="A793" t="s">
        <v>146</v>
      </c>
      <c r="B793" t="s">
        <v>147</v>
      </c>
      <c r="C793">
        <v>-2</v>
      </c>
      <c r="D793" t="s">
        <v>50</v>
      </c>
      <c r="E793">
        <v>0</v>
      </c>
    </row>
    <row r="794" spans="1:5">
      <c r="A794" t="s">
        <v>146</v>
      </c>
      <c r="B794" t="s">
        <v>147</v>
      </c>
      <c r="C794">
        <v>-3</v>
      </c>
      <c r="D794" t="s">
        <v>50</v>
      </c>
      <c r="E794">
        <v>0</v>
      </c>
    </row>
    <row r="795" spans="1:5">
      <c r="A795" t="s">
        <v>146</v>
      </c>
      <c r="B795" t="s">
        <v>147</v>
      </c>
      <c r="C795">
        <v>-4</v>
      </c>
      <c r="D795" t="s">
        <v>50</v>
      </c>
      <c r="E795">
        <v>0</v>
      </c>
    </row>
    <row r="796" spans="1:5">
      <c r="A796" t="s">
        <v>146</v>
      </c>
      <c r="B796" t="s">
        <v>147</v>
      </c>
      <c r="C796">
        <v>-5</v>
      </c>
      <c r="D796" t="s">
        <v>50</v>
      </c>
      <c r="E796">
        <v>0</v>
      </c>
    </row>
    <row r="797" spans="1:5">
      <c r="A797" t="s">
        <v>146</v>
      </c>
      <c r="B797" t="s">
        <v>147</v>
      </c>
      <c r="C797">
        <v>-6</v>
      </c>
      <c r="D797" t="s">
        <v>50</v>
      </c>
      <c r="E797">
        <v>0</v>
      </c>
    </row>
    <row r="798" spans="1:5">
      <c r="A798" t="s">
        <v>146</v>
      </c>
      <c r="B798" t="s">
        <v>147</v>
      </c>
      <c r="C798">
        <v>-7</v>
      </c>
      <c r="D798" t="s">
        <v>50</v>
      </c>
      <c r="E798">
        <v>0</v>
      </c>
    </row>
    <row r="799" spans="1:5">
      <c r="A799" t="s">
        <v>146</v>
      </c>
      <c r="B799" t="s">
        <v>147</v>
      </c>
      <c r="C799">
        <v>-8</v>
      </c>
      <c r="D799" t="s">
        <v>50</v>
      </c>
      <c r="E799">
        <v>0</v>
      </c>
    </row>
    <row r="800" spans="1:5">
      <c r="A800" t="s">
        <v>146</v>
      </c>
      <c r="B800" t="s">
        <v>147</v>
      </c>
      <c r="C800">
        <v>-9</v>
      </c>
      <c r="D800" t="s">
        <v>50</v>
      </c>
      <c r="E800">
        <v>0</v>
      </c>
    </row>
    <row r="801" spans="1:5">
      <c r="A801" t="s">
        <v>146</v>
      </c>
      <c r="B801" t="s">
        <v>147</v>
      </c>
      <c r="C801">
        <v>-10</v>
      </c>
      <c r="D801" t="s">
        <v>50</v>
      </c>
      <c r="E801">
        <v>0</v>
      </c>
    </row>
    <row r="802" spans="1:5">
      <c r="A802" t="s">
        <v>146</v>
      </c>
      <c r="B802" t="s">
        <v>147</v>
      </c>
      <c r="C802">
        <v>-11</v>
      </c>
      <c r="D802" t="s">
        <v>50</v>
      </c>
      <c r="E802">
        <v>0</v>
      </c>
    </row>
    <row r="803" spans="1:5">
      <c r="A803" t="s">
        <v>146</v>
      </c>
      <c r="B803" t="s">
        <v>147</v>
      </c>
      <c r="C803">
        <v>-12</v>
      </c>
      <c r="D803" t="s">
        <v>50</v>
      </c>
      <c r="E803">
        <v>0</v>
      </c>
    </row>
    <row r="804" spans="1:5">
      <c r="A804" t="s">
        <v>146</v>
      </c>
      <c r="B804" t="s">
        <v>147</v>
      </c>
      <c r="C804">
        <v>-13</v>
      </c>
      <c r="D804" t="s">
        <v>50</v>
      </c>
      <c r="E804">
        <v>0</v>
      </c>
    </row>
    <row r="805" spans="1:5">
      <c r="A805" t="s">
        <v>146</v>
      </c>
      <c r="B805" t="s">
        <v>147</v>
      </c>
      <c r="C805">
        <v>-14</v>
      </c>
      <c r="D805" t="s">
        <v>50</v>
      </c>
      <c r="E805">
        <v>0</v>
      </c>
    </row>
    <row r="806" spans="1:5">
      <c r="A806" t="s">
        <v>146</v>
      </c>
      <c r="B806" t="s">
        <v>147</v>
      </c>
      <c r="C806">
        <v>-15</v>
      </c>
      <c r="D806" t="s">
        <v>50</v>
      </c>
      <c r="E806">
        <v>0</v>
      </c>
    </row>
    <row r="807" spans="1:5">
      <c r="A807" t="s">
        <v>146</v>
      </c>
      <c r="B807" t="s">
        <v>147</v>
      </c>
      <c r="C807">
        <v>-16</v>
      </c>
      <c r="D807" t="s">
        <v>50</v>
      </c>
      <c r="E807">
        <v>0</v>
      </c>
    </row>
    <row r="808" spans="1:5">
      <c r="A808" t="s">
        <v>146</v>
      </c>
      <c r="B808" t="s">
        <v>147</v>
      </c>
      <c r="C808">
        <v>-17</v>
      </c>
      <c r="D808" t="s">
        <v>50</v>
      </c>
      <c r="E808">
        <v>0</v>
      </c>
    </row>
    <row r="809" spans="1:5">
      <c r="A809" t="s">
        <v>146</v>
      </c>
      <c r="B809" t="s">
        <v>147</v>
      </c>
      <c r="C809">
        <v>0</v>
      </c>
      <c r="D809" t="s">
        <v>60</v>
      </c>
      <c r="E809">
        <v>66247040382.839996</v>
      </c>
    </row>
    <row r="810" spans="1:5">
      <c r="A810" t="s">
        <v>146</v>
      </c>
      <c r="B810" t="s">
        <v>147</v>
      </c>
      <c r="C810">
        <v>-1</v>
      </c>
      <c r="D810" t="s">
        <v>60</v>
      </c>
      <c r="E810">
        <v>75603013049.279999</v>
      </c>
    </row>
    <row r="811" spans="1:5">
      <c r="A811" t="s">
        <v>146</v>
      </c>
      <c r="B811" t="s">
        <v>147</v>
      </c>
      <c r="C811">
        <v>-2</v>
      </c>
      <c r="D811" t="s">
        <v>60</v>
      </c>
      <c r="E811">
        <v>83397121740.660004</v>
      </c>
    </row>
    <row r="812" spans="1:5">
      <c r="A812" t="s">
        <v>146</v>
      </c>
      <c r="B812" t="s">
        <v>147</v>
      </c>
      <c r="C812">
        <v>-3</v>
      </c>
      <c r="D812" t="s">
        <v>60</v>
      </c>
      <c r="E812">
        <v>79121598467.119995</v>
      </c>
    </row>
    <row r="813" spans="1:5">
      <c r="A813" t="s">
        <v>146</v>
      </c>
      <c r="B813" t="s">
        <v>147</v>
      </c>
      <c r="C813">
        <v>-4</v>
      </c>
      <c r="D813" t="s">
        <v>60</v>
      </c>
      <c r="E813">
        <v>59334328245.720001</v>
      </c>
    </row>
    <row r="814" spans="1:5">
      <c r="A814" t="s">
        <v>146</v>
      </c>
      <c r="B814" t="s">
        <v>147</v>
      </c>
      <c r="C814">
        <v>-5</v>
      </c>
      <c r="D814" t="s">
        <v>60</v>
      </c>
      <c r="E814">
        <v>43900831902.949997</v>
      </c>
    </row>
    <row r="815" spans="1:5">
      <c r="A815" t="s">
        <v>146</v>
      </c>
      <c r="B815" t="s">
        <v>147</v>
      </c>
      <c r="C815">
        <v>-6</v>
      </c>
      <c r="D815" t="s">
        <v>60</v>
      </c>
      <c r="E815">
        <v>85346374619.520004</v>
      </c>
    </row>
    <row r="816" spans="1:5">
      <c r="A816" t="s">
        <v>146</v>
      </c>
      <c r="B816" t="s">
        <v>147</v>
      </c>
      <c r="C816">
        <v>-7</v>
      </c>
      <c r="D816" t="s">
        <v>60</v>
      </c>
      <c r="E816">
        <v>86971829187.600006</v>
      </c>
    </row>
    <row r="817" spans="1:5">
      <c r="A817" t="s">
        <v>146</v>
      </c>
      <c r="B817" t="s">
        <v>147</v>
      </c>
      <c r="C817">
        <v>-8</v>
      </c>
      <c r="D817" t="s">
        <v>60</v>
      </c>
      <c r="E817">
        <v>34956022669.830002</v>
      </c>
    </row>
    <row r="818" spans="1:5">
      <c r="A818" t="s">
        <v>146</v>
      </c>
      <c r="B818" t="s">
        <v>147</v>
      </c>
      <c r="C818">
        <v>-9</v>
      </c>
      <c r="D818" t="s">
        <v>60</v>
      </c>
      <c r="E818">
        <v>98135120000</v>
      </c>
    </row>
    <row r="819" spans="1:5">
      <c r="A819" t="s">
        <v>146</v>
      </c>
      <c r="B819" t="s">
        <v>147</v>
      </c>
      <c r="C819">
        <v>-10</v>
      </c>
      <c r="D819" t="s">
        <v>60</v>
      </c>
      <c r="E819">
        <v>90518400000</v>
      </c>
    </row>
    <row r="820" spans="1:5">
      <c r="A820" t="s">
        <v>146</v>
      </c>
      <c r="B820" t="s">
        <v>147</v>
      </c>
      <c r="C820">
        <v>-11</v>
      </c>
      <c r="D820" t="s">
        <v>60</v>
      </c>
      <c r="E820">
        <v>64122772000</v>
      </c>
    </row>
    <row r="821" spans="1:5">
      <c r="A821" t="s">
        <v>146</v>
      </c>
      <c r="B821" t="s">
        <v>147</v>
      </c>
      <c r="C821">
        <v>-12</v>
      </c>
      <c r="D821" t="s">
        <v>60</v>
      </c>
      <c r="E821">
        <v>51319180000</v>
      </c>
    </row>
    <row r="822" spans="1:5">
      <c r="A822" t="s">
        <v>146</v>
      </c>
      <c r="B822" t="s">
        <v>147</v>
      </c>
      <c r="C822">
        <v>-13</v>
      </c>
      <c r="D822" t="s">
        <v>60</v>
      </c>
      <c r="E822">
        <v>46925472000</v>
      </c>
    </row>
    <row r="823" spans="1:5">
      <c r="A823" t="s">
        <v>146</v>
      </c>
      <c r="B823" t="s">
        <v>147</v>
      </c>
      <c r="C823">
        <v>-14</v>
      </c>
      <c r="D823" t="s">
        <v>60</v>
      </c>
      <c r="E823">
        <v>39087972000</v>
      </c>
    </row>
    <row r="824" spans="1:5">
      <c r="A824" t="s">
        <v>146</v>
      </c>
      <c r="B824" t="s">
        <v>147</v>
      </c>
      <c r="C824">
        <v>-15</v>
      </c>
      <c r="D824" t="s">
        <v>60</v>
      </c>
      <c r="E824">
        <v>45363300000</v>
      </c>
    </row>
    <row r="825" spans="1:5">
      <c r="A825" t="s">
        <v>146</v>
      </c>
      <c r="B825" t="s">
        <v>147</v>
      </c>
      <c r="C825">
        <v>-16</v>
      </c>
      <c r="D825" t="s">
        <v>60</v>
      </c>
      <c r="E825">
        <v>39494900000</v>
      </c>
    </row>
    <row r="826" spans="1:5">
      <c r="A826" t="s">
        <v>146</v>
      </c>
      <c r="B826" t="s">
        <v>147</v>
      </c>
      <c r="C826">
        <v>-17</v>
      </c>
      <c r="D826" t="s">
        <v>60</v>
      </c>
      <c r="E826">
        <v>36790573176.360001</v>
      </c>
    </row>
    <row r="827" spans="1:5">
      <c r="A827" t="s">
        <v>146</v>
      </c>
      <c r="B827" t="s">
        <v>147</v>
      </c>
      <c r="C827">
        <v>0</v>
      </c>
      <c r="D827" t="s">
        <v>48</v>
      </c>
      <c r="E827">
        <v>0</v>
      </c>
    </row>
    <row r="828" spans="1:5">
      <c r="A828" t="s">
        <v>146</v>
      </c>
      <c r="B828" t="s">
        <v>147</v>
      </c>
      <c r="C828">
        <v>-1</v>
      </c>
      <c r="D828" t="s">
        <v>48</v>
      </c>
      <c r="E828">
        <v>0</v>
      </c>
    </row>
    <row r="829" spans="1:5">
      <c r="A829" t="s">
        <v>146</v>
      </c>
      <c r="B829" t="s">
        <v>147</v>
      </c>
      <c r="C829">
        <v>-2</v>
      </c>
      <c r="D829" t="s">
        <v>48</v>
      </c>
      <c r="E829">
        <v>0</v>
      </c>
    </row>
    <row r="830" spans="1:5">
      <c r="A830" t="s">
        <v>146</v>
      </c>
      <c r="B830" t="s">
        <v>147</v>
      </c>
      <c r="C830">
        <v>-3</v>
      </c>
      <c r="D830" t="s">
        <v>48</v>
      </c>
      <c r="E830">
        <v>0</v>
      </c>
    </row>
    <row r="831" spans="1:5">
      <c r="A831" t="s">
        <v>146</v>
      </c>
      <c r="B831" t="s">
        <v>147</v>
      </c>
      <c r="C831">
        <v>-4</v>
      </c>
      <c r="D831" t="s">
        <v>48</v>
      </c>
      <c r="E831">
        <v>0</v>
      </c>
    </row>
    <row r="832" spans="1:5">
      <c r="A832" t="s">
        <v>146</v>
      </c>
      <c r="B832" t="s">
        <v>147</v>
      </c>
      <c r="C832">
        <v>-5</v>
      </c>
      <c r="D832" t="s">
        <v>48</v>
      </c>
      <c r="E832">
        <v>0</v>
      </c>
    </row>
    <row r="833" spans="1:5">
      <c r="A833" t="s">
        <v>146</v>
      </c>
      <c r="B833" t="s">
        <v>147</v>
      </c>
      <c r="C833">
        <v>-6</v>
      </c>
      <c r="D833" t="s">
        <v>48</v>
      </c>
      <c r="E833">
        <v>0</v>
      </c>
    </row>
    <row r="834" spans="1:5">
      <c r="A834" t="s">
        <v>146</v>
      </c>
      <c r="B834" t="s">
        <v>147</v>
      </c>
      <c r="C834">
        <v>-7</v>
      </c>
      <c r="D834" t="s">
        <v>48</v>
      </c>
      <c r="E834">
        <v>0</v>
      </c>
    </row>
    <row r="835" spans="1:5">
      <c r="A835" t="s">
        <v>146</v>
      </c>
      <c r="B835" t="s">
        <v>147</v>
      </c>
      <c r="C835">
        <v>-8</v>
      </c>
      <c r="D835" t="s">
        <v>48</v>
      </c>
      <c r="E835">
        <v>0</v>
      </c>
    </row>
    <row r="836" spans="1:5">
      <c r="A836" t="s">
        <v>146</v>
      </c>
      <c r="B836" t="s">
        <v>147</v>
      </c>
      <c r="C836">
        <v>-9</v>
      </c>
      <c r="D836" t="s">
        <v>48</v>
      </c>
      <c r="E836">
        <v>0</v>
      </c>
    </row>
    <row r="837" spans="1:5">
      <c r="A837" t="s">
        <v>146</v>
      </c>
      <c r="B837" t="s">
        <v>147</v>
      </c>
      <c r="C837">
        <v>-10</v>
      </c>
      <c r="D837" t="s">
        <v>48</v>
      </c>
      <c r="E837">
        <v>0</v>
      </c>
    </row>
    <row r="838" spans="1:5">
      <c r="A838" t="s">
        <v>146</v>
      </c>
      <c r="B838" t="s">
        <v>147</v>
      </c>
      <c r="C838">
        <v>-11</v>
      </c>
      <c r="D838" t="s">
        <v>48</v>
      </c>
      <c r="E838">
        <v>0</v>
      </c>
    </row>
    <row r="839" spans="1:5">
      <c r="A839" t="s">
        <v>146</v>
      </c>
      <c r="B839" t="s">
        <v>147</v>
      </c>
      <c r="C839">
        <v>-12</v>
      </c>
      <c r="D839" t="s">
        <v>48</v>
      </c>
      <c r="E839">
        <v>0</v>
      </c>
    </row>
    <row r="840" spans="1:5">
      <c r="A840" t="s">
        <v>146</v>
      </c>
      <c r="B840" t="s">
        <v>147</v>
      </c>
      <c r="C840">
        <v>-13</v>
      </c>
      <c r="D840" t="s">
        <v>48</v>
      </c>
      <c r="E840">
        <v>0</v>
      </c>
    </row>
    <row r="841" spans="1:5">
      <c r="A841" t="s">
        <v>146</v>
      </c>
      <c r="B841" t="s">
        <v>147</v>
      </c>
      <c r="C841">
        <v>-14</v>
      </c>
      <c r="D841" t="s">
        <v>48</v>
      </c>
      <c r="E841">
        <v>0</v>
      </c>
    </row>
    <row r="842" spans="1:5">
      <c r="A842" t="s">
        <v>146</v>
      </c>
      <c r="B842" t="s">
        <v>147</v>
      </c>
      <c r="C842">
        <v>-15</v>
      </c>
      <c r="D842" t="s">
        <v>48</v>
      </c>
      <c r="E842">
        <v>0</v>
      </c>
    </row>
    <row r="843" spans="1:5">
      <c r="A843" t="s">
        <v>146</v>
      </c>
      <c r="B843" t="s">
        <v>147</v>
      </c>
      <c r="C843">
        <v>-16</v>
      </c>
      <c r="D843" t="s">
        <v>48</v>
      </c>
      <c r="E843">
        <v>0</v>
      </c>
    </row>
    <row r="844" spans="1:5">
      <c r="A844" t="s">
        <v>146</v>
      </c>
      <c r="B844" t="s">
        <v>147</v>
      </c>
      <c r="C844">
        <v>-17</v>
      </c>
      <c r="D844" t="s">
        <v>48</v>
      </c>
      <c r="E844">
        <v>0</v>
      </c>
    </row>
    <row r="845" spans="1:5">
      <c r="A845" t="s">
        <v>146</v>
      </c>
      <c r="B845" t="s">
        <v>147</v>
      </c>
      <c r="C845">
        <v>0</v>
      </c>
      <c r="D845" t="s">
        <v>55</v>
      </c>
      <c r="E845">
        <v>0</v>
      </c>
    </row>
    <row r="846" spans="1:5">
      <c r="A846" t="s">
        <v>146</v>
      </c>
      <c r="B846" t="s">
        <v>147</v>
      </c>
      <c r="C846">
        <v>-1</v>
      </c>
      <c r="D846" t="s">
        <v>55</v>
      </c>
      <c r="E846">
        <v>459000000</v>
      </c>
    </row>
    <row r="847" spans="1:5">
      <c r="A847" t="s">
        <v>146</v>
      </c>
      <c r="B847" t="s">
        <v>147</v>
      </c>
      <c r="C847">
        <v>-2</v>
      </c>
      <c r="D847" t="s">
        <v>55</v>
      </c>
      <c r="E847">
        <v>404000000</v>
      </c>
    </row>
    <row r="848" spans="1:5">
      <c r="A848" t="s">
        <v>146</v>
      </c>
      <c r="B848" t="s">
        <v>147</v>
      </c>
      <c r="C848">
        <v>-3</v>
      </c>
      <c r="D848" t="s">
        <v>55</v>
      </c>
      <c r="E848">
        <v>326000000</v>
      </c>
    </row>
    <row r="849" spans="1:5">
      <c r="A849" t="s">
        <v>146</v>
      </c>
      <c r="B849" t="s">
        <v>147</v>
      </c>
      <c r="C849">
        <v>-4</v>
      </c>
      <c r="D849" t="s">
        <v>55</v>
      </c>
      <c r="E849">
        <v>508000000</v>
      </c>
    </row>
    <row r="850" spans="1:5">
      <c r="A850" t="s">
        <v>146</v>
      </c>
      <c r="B850" t="s">
        <v>147</v>
      </c>
      <c r="C850">
        <v>-5</v>
      </c>
      <c r="D850" t="s">
        <v>55</v>
      </c>
      <c r="E850">
        <v>1450000000</v>
      </c>
    </row>
    <row r="851" spans="1:5">
      <c r="A851" t="s">
        <v>146</v>
      </c>
      <c r="B851" t="s">
        <v>147</v>
      </c>
      <c r="C851">
        <v>-6</v>
      </c>
      <c r="D851" t="s">
        <v>55</v>
      </c>
      <c r="E851">
        <v>872000000</v>
      </c>
    </row>
    <row r="852" spans="1:5">
      <c r="A852" t="s">
        <v>146</v>
      </c>
      <c r="B852" t="s">
        <v>147</v>
      </c>
      <c r="C852">
        <v>-7</v>
      </c>
      <c r="D852" t="s">
        <v>55</v>
      </c>
      <c r="E852">
        <v>960000000</v>
      </c>
    </row>
    <row r="853" spans="1:5">
      <c r="A853" t="s">
        <v>146</v>
      </c>
      <c r="B853" t="s">
        <v>147</v>
      </c>
      <c r="C853">
        <v>-8</v>
      </c>
      <c r="D853" t="s">
        <v>55</v>
      </c>
      <c r="E853">
        <v>1643000000</v>
      </c>
    </row>
    <row r="854" spans="1:5">
      <c r="A854" t="s">
        <v>146</v>
      </c>
      <c r="B854" t="s">
        <v>147</v>
      </c>
      <c r="C854">
        <v>-9</v>
      </c>
      <c r="D854" t="s">
        <v>55</v>
      </c>
      <c r="E854">
        <v>7265000000</v>
      </c>
    </row>
    <row r="855" spans="1:5">
      <c r="A855" t="s">
        <v>146</v>
      </c>
      <c r="B855" t="s">
        <v>147</v>
      </c>
      <c r="C855">
        <v>-10</v>
      </c>
      <c r="D855" t="s">
        <v>55</v>
      </c>
      <c r="E855">
        <v>4759000000</v>
      </c>
    </row>
    <row r="856" spans="1:5">
      <c r="A856" t="s">
        <v>146</v>
      </c>
      <c r="B856" t="s">
        <v>147</v>
      </c>
      <c r="C856">
        <v>-11</v>
      </c>
      <c r="D856" t="s">
        <v>55</v>
      </c>
      <c r="E856">
        <v>3164000000</v>
      </c>
    </row>
    <row r="857" spans="1:5">
      <c r="A857" t="s">
        <v>146</v>
      </c>
      <c r="B857" t="s">
        <v>147</v>
      </c>
      <c r="C857">
        <v>-12</v>
      </c>
      <c r="D857" t="s">
        <v>55</v>
      </c>
      <c r="E857">
        <v>1809000000</v>
      </c>
    </row>
    <row r="858" spans="1:5">
      <c r="A858" t="s">
        <v>146</v>
      </c>
      <c r="B858" t="s">
        <v>147</v>
      </c>
      <c r="C858">
        <v>-13</v>
      </c>
      <c r="D858" t="s">
        <v>55</v>
      </c>
      <c r="E858">
        <v>1281000000</v>
      </c>
    </row>
    <row r="859" spans="1:5">
      <c r="A859" t="s">
        <v>146</v>
      </c>
      <c r="B859" t="s">
        <v>147</v>
      </c>
      <c r="C859">
        <v>-14</v>
      </c>
      <c r="D859" t="s">
        <v>55</v>
      </c>
      <c r="E859">
        <v>0</v>
      </c>
    </row>
    <row r="860" spans="1:5">
      <c r="A860" t="s">
        <v>146</v>
      </c>
      <c r="B860" t="s">
        <v>147</v>
      </c>
      <c r="C860">
        <v>-15</v>
      </c>
      <c r="D860" t="s">
        <v>55</v>
      </c>
      <c r="E860">
        <v>0</v>
      </c>
    </row>
    <row r="861" spans="1:5">
      <c r="A861" t="s">
        <v>146</v>
      </c>
      <c r="B861" t="s">
        <v>147</v>
      </c>
      <c r="C861">
        <v>-16</v>
      </c>
      <c r="D861" t="s">
        <v>55</v>
      </c>
      <c r="E861">
        <v>0</v>
      </c>
    </row>
    <row r="862" spans="1:5">
      <c r="A862" t="s">
        <v>146</v>
      </c>
      <c r="B862" t="s">
        <v>147</v>
      </c>
      <c r="C862">
        <v>-17</v>
      </c>
      <c r="D862" t="s">
        <v>55</v>
      </c>
      <c r="E862">
        <v>0</v>
      </c>
    </row>
    <row r="863" spans="1:5">
      <c r="A863" t="s">
        <v>146</v>
      </c>
      <c r="B863" t="s">
        <v>147</v>
      </c>
      <c r="C863">
        <v>0</v>
      </c>
      <c r="D863" t="s">
        <v>62</v>
      </c>
      <c r="E863">
        <v>0.25800000000000001</v>
      </c>
    </row>
    <row r="864" spans="1:5">
      <c r="A864" t="s">
        <v>146</v>
      </c>
      <c r="B864" t="s">
        <v>147</v>
      </c>
      <c r="C864">
        <v>-1</v>
      </c>
      <c r="D864" t="s">
        <v>62</v>
      </c>
      <c r="E864">
        <v>0.27339999999999998</v>
      </c>
    </row>
    <row r="865" spans="1:5">
      <c r="A865" t="s">
        <v>146</v>
      </c>
      <c r="B865" t="s">
        <v>147</v>
      </c>
      <c r="C865">
        <v>-2</v>
      </c>
      <c r="D865" t="s">
        <v>62</v>
      </c>
      <c r="E865">
        <v>0.2457</v>
      </c>
    </row>
    <row r="866" spans="1:5">
      <c r="A866" t="s">
        <v>146</v>
      </c>
      <c r="B866" t="s">
        <v>147</v>
      </c>
      <c r="C866">
        <v>-3</v>
      </c>
      <c r="D866" t="s">
        <v>62</v>
      </c>
      <c r="E866">
        <v>0.23880000000000001</v>
      </c>
    </row>
    <row r="867" spans="1:5">
      <c r="A867" t="s">
        <v>146</v>
      </c>
      <c r="B867" t="s">
        <v>147</v>
      </c>
      <c r="C867">
        <v>-4</v>
      </c>
      <c r="D867" t="s">
        <v>62</v>
      </c>
      <c r="E867">
        <v>0.24740000000000001</v>
      </c>
    </row>
    <row r="868" spans="1:5">
      <c r="A868" t="s">
        <v>146</v>
      </c>
      <c r="B868" t="s">
        <v>147</v>
      </c>
      <c r="C868">
        <v>-5</v>
      </c>
      <c r="D868" t="s">
        <v>62</v>
      </c>
      <c r="E868">
        <v>0.1416</v>
      </c>
    </row>
    <row r="869" spans="1:5">
      <c r="A869" t="s">
        <v>146</v>
      </c>
      <c r="B869" t="s">
        <v>147</v>
      </c>
      <c r="C869">
        <v>-6</v>
      </c>
      <c r="D869" t="s">
        <v>62</v>
      </c>
      <c r="E869">
        <v>0.2235</v>
      </c>
    </row>
    <row r="870" spans="1:5">
      <c r="A870" t="s">
        <v>146</v>
      </c>
      <c r="B870" t="s">
        <v>147</v>
      </c>
      <c r="C870">
        <v>-7</v>
      </c>
      <c r="D870" t="s">
        <v>62</v>
      </c>
      <c r="E870">
        <v>0.33410000000000001</v>
      </c>
    </row>
    <row r="871" spans="1:5">
      <c r="A871" t="s">
        <v>146</v>
      </c>
      <c r="B871" t="s">
        <v>147</v>
      </c>
      <c r="C871">
        <v>-8</v>
      </c>
      <c r="D871" t="s">
        <v>62</v>
      </c>
      <c r="E871">
        <v>5.4600000000000003E-2</v>
      </c>
    </row>
    <row r="872" spans="1:5">
      <c r="A872" t="s">
        <v>146</v>
      </c>
      <c r="B872" t="s">
        <v>147</v>
      </c>
      <c r="C872">
        <v>-9</v>
      </c>
      <c r="D872" t="s">
        <v>62</v>
      </c>
      <c r="E872">
        <v>0.25519999999999998</v>
      </c>
    </row>
    <row r="873" spans="1:5">
      <c r="A873" t="s">
        <v>146</v>
      </c>
      <c r="B873" t="s">
        <v>147</v>
      </c>
      <c r="C873">
        <v>-10</v>
      </c>
      <c r="D873" t="s">
        <v>62</v>
      </c>
      <c r="E873">
        <v>0.26090000000000002</v>
      </c>
    </row>
    <row r="874" spans="1:5">
      <c r="A874" t="s">
        <v>146</v>
      </c>
      <c r="B874" t="s">
        <v>147</v>
      </c>
      <c r="C874">
        <v>-11</v>
      </c>
      <c r="D874" t="s">
        <v>62</v>
      </c>
      <c r="E874">
        <v>0.22689999999999999</v>
      </c>
    </row>
    <row r="875" spans="1:5">
      <c r="A875" t="s">
        <v>146</v>
      </c>
      <c r="B875" t="s">
        <v>147</v>
      </c>
      <c r="C875">
        <v>-12</v>
      </c>
      <c r="D875" t="s">
        <v>62</v>
      </c>
      <c r="E875">
        <v>0.21929999999999999</v>
      </c>
    </row>
    <row r="876" spans="1:5">
      <c r="A876" t="s">
        <v>146</v>
      </c>
      <c r="B876" t="s">
        <v>147</v>
      </c>
      <c r="C876">
        <v>-13</v>
      </c>
      <c r="D876" t="s">
        <v>62</v>
      </c>
      <c r="E876">
        <v>0.19650000000000001</v>
      </c>
    </row>
    <row r="877" spans="1:5">
      <c r="A877" t="s">
        <v>146</v>
      </c>
      <c r="B877" t="s">
        <v>147</v>
      </c>
      <c r="C877">
        <v>-14</v>
      </c>
      <c r="D877" t="s">
        <v>62</v>
      </c>
      <c r="E877">
        <v>0.1368</v>
      </c>
    </row>
    <row r="878" spans="1:5">
      <c r="A878" t="s">
        <v>146</v>
      </c>
      <c r="B878" t="s">
        <v>147</v>
      </c>
      <c r="C878">
        <v>-15</v>
      </c>
      <c r="D878" t="s">
        <v>62</v>
      </c>
      <c r="E878">
        <v>0.1197</v>
      </c>
    </row>
    <row r="879" spans="1:5">
      <c r="A879" t="s">
        <v>146</v>
      </c>
      <c r="B879" t="s">
        <v>147</v>
      </c>
      <c r="C879">
        <v>-16</v>
      </c>
      <c r="D879" t="s">
        <v>62</v>
      </c>
      <c r="E879">
        <v>0.18429999999999999</v>
      </c>
    </row>
    <row r="880" spans="1:5">
      <c r="A880" t="s">
        <v>146</v>
      </c>
      <c r="B880" t="s">
        <v>147</v>
      </c>
      <c r="C880">
        <v>-17</v>
      </c>
      <c r="D880" t="s">
        <v>62</v>
      </c>
      <c r="E880">
        <v>0.31430000000000002</v>
      </c>
    </row>
    <row r="881" spans="1:5">
      <c r="A881" t="s">
        <v>146</v>
      </c>
      <c r="B881" t="s">
        <v>147</v>
      </c>
      <c r="C881">
        <v>0</v>
      </c>
      <c r="D881" t="s">
        <v>57</v>
      </c>
      <c r="E881">
        <v>890000000</v>
      </c>
    </row>
    <row r="882" spans="1:5">
      <c r="A882" t="s">
        <v>146</v>
      </c>
      <c r="B882" t="s">
        <v>147</v>
      </c>
      <c r="C882">
        <v>-1</v>
      </c>
      <c r="D882" t="s">
        <v>57</v>
      </c>
      <c r="E882">
        <v>890000000</v>
      </c>
    </row>
    <row r="883" spans="1:5">
      <c r="A883" t="s">
        <v>146</v>
      </c>
      <c r="B883" t="s">
        <v>147</v>
      </c>
      <c r="C883">
        <v>-2</v>
      </c>
      <c r="D883" t="s">
        <v>57</v>
      </c>
      <c r="E883">
        <v>-466000000</v>
      </c>
    </row>
    <row r="884" spans="1:5">
      <c r="A884" t="s">
        <v>146</v>
      </c>
      <c r="B884" t="s">
        <v>147</v>
      </c>
      <c r="C884">
        <v>-3</v>
      </c>
      <c r="D884" t="s">
        <v>57</v>
      </c>
      <c r="E884">
        <v>-303000000</v>
      </c>
    </row>
    <row r="885" spans="1:5">
      <c r="A885" t="s">
        <v>146</v>
      </c>
      <c r="B885" t="s">
        <v>147</v>
      </c>
      <c r="C885">
        <v>-4</v>
      </c>
      <c r="D885" t="s">
        <v>57</v>
      </c>
      <c r="E885">
        <v>-420000000</v>
      </c>
    </row>
    <row r="886" spans="1:5">
      <c r="A886" t="s">
        <v>146</v>
      </c>
      <c r="B886" t="s">
        <v>147</v>
      </c>
      <c r="C886">
        <v>-5</v>
      </c>
      <c r="D886" t="s">
        <v>57</v>
      </c>
      <c r="E886">
        <v>-723000000</v>
      </c>
    </row>
    <row r="887" spans="1:5">
      <c r="A887" t="s">
        <v>146</v>
      </c>
      <c r="B887" t="s">
        <v>147</v>
      </c>
      <c r="C887">
        <v>-6</v>
      </c>
      <c r="D887" t="s">
        <v>57</v>
      </c>
      <c r="E887">
        <v>-477000000</v>
      </c>
    </row>
    <row r="888" spans="1:5">
      <c r="A888" t="s">
        <v>146</v>
      </c>
      <c r="B888" t="s">
        <v>147</v>
      </c>
      <c r="C888">
        <v>-7</v>
      </c>
      <c r="D888" t="s">
        <v>57</v>
      </c>
      <c r="E888">
        <v>-769000000</v>
      </c>
    </row>
    <row r="889" spans="1:5">
      <c r="A889" t="s">
        <v>146</v>
      </c>
      <c r="B889" t="s">
        <v>147</v>
      </c>
      <c r="C889">
        <v>-8</v>
      </c>
      <c r="D889" t="s">
        <v>57</v>
      </c>
      <c r="E889">
        <v>-420000000</v>
      </c>
    </row>
    <row r="890" spans="1:5">
      <c r="A890" t="s">
        <v>146</v>
      </c>
      <c r="B890" t="s">
        <v>147</v>
      </c>
      <c r="C890">
        <v>-9</v>
      </c>
      <c r="D890" t="s">
        <v>57</v>
      </c>
      <c r="E890">
        <v>-528000000</v>
      </c>
    </row>
    <row r="891" spans="1:5">
      <c r="A891" t="s">
        <v>146</v>
      </c>
      <c r="B891" t="s">
        <v>147</v>
      </c>
      <c r="C891">
        <v>-10</v>
      </c>
      <c r="D891" t="s">
        <v>57</v>
      </c>
      <c r="E891">
        <v>-511000000</v>
      </c>
    </row>
    <row r="892" spans="1:5">
      <c r="A892" t="s">
        <v>146</v>
      </c>
      <c r="B892" t="s">
        <v>147</v>
      </c>
      <c r="C892">
        <v>-11</v>
      </c>
      <c r="D892" t="s">
        <v>57</v>
      </c>
      <c r="E892">
        <v>-410000000</v>
      </c>
    </row>
    <row r="893" spans="1:5">
      <c r="A893" t="s">
        <v>146</v>
      </c>
      <c r="B893" t="s">
        <v>147</v>
      </c>
      <c r="C893">
        <v>-12</v>
      </c>
      <c r="D893" t="s">
        <v>57</v>
      </c>
      <c r="E893">
        <v>-344000000</v>
      </c>
    </row>
    <row r="894" spans="1:5">
      <c r="A894" t="s">
        <v>146</v>
      </c>
      <c r="B894" t="s">
        <v>147</v>
      </c>
      <c r="C894">
        <v>-13</v>
      </c>
      <c r="D894" t="s">
        <v>57</v>
      </c>
      <c r="E894">
        <v>-244000000</v>
      </c>
    </row>
    <row r="895" spans="1:5">
      <c r="A895" t="s">
        <v>146</v>
      </c>
      <c r="B895" t="s">
        <v>147</v>
      </c>
      <c r="C895">
        <v>-14</v>
      </c>
      <c r="D895" t="s">
        <v>57</v>
      </c>
      <c r="E895">
        <v>-218000000</v>
      </c>
    </row>
    <row r="896" spans="1:5">
      <c r="A896" t="s">
        <v>146</v>
      </c>
      <c r="B896" t="s">
        <v>147</v>
      </c>
      <c r="C896">
        <v>-15</v>
      </c>
      <c r="D896" t="s">
        <v>57</v>
      </c>
      <c r="E896">
        <v>-94000000</v>
      </c>
    </row>
    <row r="897" spans="1:5">
      <c r="A897" t="s">
        <v>146</v>
      </c>
      <c r="B897" t="s">
        <v>147</v>
      </c>
      <c r="C897">
        <v>-16</v>
      </c>
      <c r="D897" t="s">
        <v>57</v>
      </c>
      <c r="E897">
        <v>-63000000</v>
      </c>
    </row>
    <row r="898" spans="1:5">
      <c r="A898" t="s">
        <v>146</v>
      </c>
      <c r="B898" t="s">
        <v>147</v>
      </c>
      <c r="C898">
        <v>-17</v>
      </c>
      <c r="D898" t="s">
        <v>57</v>
      </c>
      <c r="E898">
        <v>-49000000</v>
      </c>
    </row>
    <row r="899" spans="1:5">
      <c r="A899" t="s">
        <v>146</v>
      </c>
      <c r="B899" t="s">
        <v>147</v>
      </c>
      <c r="C899">
        <v>0</v>
      </c>
      <c r="D899" t="s">
        <v>63</v>
      </c>
      <c r="E899">
        <v>-0.17519999999999999</v>
      </c>
    </row>
    <row r="900" spans="1:5">
      <c r="A900" t="s">
        <v>146</v>
      </c>
      <c r="B900" t="s">
        <v>147</v>
      </c>
      <c r="C900">
        <v>-1</v>
      </c>
      <c r="D900" t="s">
        <v>63</v>
      </c>
      <c r="E900">
        <v>-2.0500000000000001E-2</v>
      </c>
    </row>
    <row r="901" spans="1:5">
      <c r="A901" t="s">
        <v>146</v>
      </c>
      <c r="B901" t="s">
        <v>147</v>
      </c>
      <c r="C901">
        <v>-2</v>
      </c>
      <c r="D901" t="s">
        <v>63</v>
      </c>
      <c r="E901">
        <v>9.4000000000000004E-3</v>
      </c>
    </row>
    <row r="902" spans="1:5">
      <c r="A902" t="s">
        <v>146</v>
      </c>
      <c r="B902" t="s">
        <v>147</v>
      </c>
      <c r="C902">
        <v>-3</v>
      </c>
      <c r="D902" t="s">
        <v>63</v>
      </c>
      <c r="E902">
        <v>1.2999999999999999E-3</v>
      </c>
    </row>
    <row r="903" spans="1:5">
      <c r="A903" t="s">
        <v>146</v>
      </c>
      <c r="B903" t="s">
        <v>147</v>
      </c>
      <c r="C903">
        <v>-4</v>
      </c>
      <c r="D903" t="s">
        <v>63</v>
      </c>
      <c r="E903">
        <v>0.18579999999999999</v>
      </c>
    </row>
    <row r="904" spans="1:5">
      <c r="A904" t="s">
        <v>146</v>
      </c>
      <c r="B904" t="s">
        <v>147</v>
      </c>
      <c r="C904">
        <v>-5</v>
      </c>
      <c r="D904" t="s">
        <v>63</v>
      </c>
      <c r="E904">
        <v>-0.26429999999999998</v>
      </c>
    </row>
    <row r="905" spans="1:5">
      <c r="A905" t="s">
        <v>146</v>
      </c>
      <c r="B905" t="s">
        <v>147</v>
      </c>
      <c r="C905">
        <v>-6</v>
      </c>
      <c r="D905" t="s">
        <v>63</v>
      </c>
      <c r="E905">
        <v>-0.1331</v>
      </c>
    </row>
    <row r="906" spans="1:5">
      <c r="A906" t="s">
        <v>146</v>
      </c>
      <c r="B906" t="s">
        <v>147</v>
      </c>
      <c r="C906">
        <v>-7</v>
      </c>
      <c r="D906" t="s">
        <v>63</v>
      </c>
      <c r="E906">
        <v>1.0327999999999999</v>
      </c>
    </row>
    <row r="907" spans="1:5">
      <c r="A907" t="s">
        <v>146</v>
      </c>
      <c r="B907" t="s">
        <v>147</v>
      </c>
      <c r="C907">
        <v>-8</v>
      </c>
      <c r="D907" t="s">
        <v>63</v>
      </c>
      <c r="E907">
        <v>-0.51680000000000004</v>
      </c>
    </row>
    <row r="908" spans="1:5">
      <c r="A908" t="s">
        <v>146</v>
      </c>
      <c r="B908" t="s">
        <v>147</v>
      </c>
      <c r="C908">
        <v>-9</v>
      </c>
      <c r="D908" t="s">
        <v>63</v>
      </c>
      <c r="E908">
        <v>0.22090000000000001</v>
      </c>
    </row>
    <row r="909" spans="1:5">
      <c r="A909" t="s">
        <v>146</v>
      </c>
      <c r="B909" t="s">
        <v>147</v>
      </c>
      <c r="C909">
        <v>-10</v>
      </c>
      <c r="D909" t="s">
        <v>63</v>
      </c>
      <c r="E909">
        <v>0.4924</v>
      </c>
    </row>
    <row r="910" spans="1:5">
      <c r="A910" t="s">
        <v>146</v>
      </c>
      <c r="B910" t="s">
        <v>147</v>
      </c>
      <c r="C910">
        <v>-11</v>
      </c>
      <c r="D910" t="s">
        <v>63</v>
      </c>
      <c r="E910">
        <v>0.2046</v>
      </c>
    </row>
    <row r="911" spans="1:5">
      <c r="A911" t="s">
        <v>146</v>
      </c>
      <c r="B911" t="s">
        <v>147</v>
      </c>
      <c r="C911">
        <v>-12</v>
      </c>
      <c r="D911" t="s">
        <v>63</v>
      </c>
      <c r="E911">
        <v>0.30759999999999998</v>
      </c>
    </row>
    <row r="912" spans="1:5">
      <c r="A912" t="s">
        <v>146</v>
      </c>
      <c r="B912" t="s">
        <v>147</v>
      </c>
      <c r="C912">
        <v>-13</v>
      </c>
      <c r="D912" t="s">
        <v>63</v>
      </c>
      <c r="E912">
        <v>0.14560000000000001</v>
      </c>
    </row>
    <row r="913" spans="1:5">
      <c r="A913" t="s">
        <v>146</v>
      </c>
      <c r="B913" t="s">
        <v>147</v>
      </c>
      <c r="C913">
        <v>-14</v>
      </c>
      <c r="D913" t="s">
        <v>63</v>
      </c>
      <c r="E913">
        <v>-0.1154</v>
      </c>
    </row>
    <row r="914" spans="1:5">
      <c r="A914" t="s">
        <v>146</v>
      </c>
      <c r="B914" t="s">
        <v>147</v>
      </c>
      <c r="C914">
        <v>-15</v>
      </c>
      <c r="D914" t="s">
        <v>63</v>
      </c>
      <c r="E914">
        <v>-4.7E-2</v>
      </c>
    </row>
    <row r="915" spans="1:5">
      <c r="A915" t="s">
        <v>146</v>
      </c>
      <c r="B915" t="s">
        <v>147</v>
      </c>
      <c r="C915">
        <v>-16</v>
      </c>
      <c r="D915" t="s">
        <v>63</v>
      </c>
      <c r="E915">
        <v>0.2432</v>
      </c>
    </row>
    <row r="916" spans="1:5">
      <c r="A916" t="s">
        <v>146</v>
      </c>
      <c r="B916" t="s">
        <v>147</v>
      </c>
      <c r="C916">
        <v>0</v>
      </c>
      <c r="D916" t="s">
        <v>46</v>
      </c>
      <c r="E916">
        <v>8.6300000000000002E-2</v>
      </c>
    </row>
    <row r="917" spans="1:5">
      <c r="A917" t="s">
        <v>146</v>
      </c>
      <c r="B917" t="s">
        <v>147</v>
      </c>
      <c r="C917">
        <v>-1</v>
      </c>
      <c r="D917" t="s">
        <v>46</v>
      </c>
      <c r="E917">
        <v>0.10489999999999999</v>
      </c>
    </row>
    <row r="918" spans="1:5">
      <c r="A918" t="s">
        <v>146</v>
      </c>
      <c r="B918" t="s">
        <v>147</v>
      </c>
      <c r="C918">
        <v>-2</v>
      </c>
      <c r="D918" t="s">
        <v>46</v>
      </c>
      <c r="E918">
        <v>0.1011</v>
      </c>
    </row>
    <row r="919" spans="1:5">
      <c r="A919" t="s">
        <v>146</v>
      </c>
      <c r="B919" t="s">
        <v>147</v>
      </c>
      <c r="C919">
        <v>-3</v>
      </c>
      <c r="D919" t="s">
        <v>46</v>
      </c>
      <c r="E919">
        <v>0.10349999999999999</v>
      </c>
    </row>
    <row r="920" spans="1:5">
      <c r="A920" t="s">
        <v>146</v>
      </c>
      <c r="B920" t="s">
        <v>147</v>
      </c>
      <c r="C920">
        <v>-4</v>
      </c>
      <c r="D920" t="s">
        <v>46</v>
      </c>
      <c r="E920">
        <v>0.112</v>
      </c>
    </row>
    <row r="921" spans="1:5">
      <c r="A921" t="s">
        <v>146</v>
      </c>
      <c r="B921" t="s">
        <v>147</v>
      </c>
      <c r="C921">
        <v>-5</v>
      </c>
      <c r="D921" t="s">
        <v>46</v>
      </c>
      <c r="E921">
        <v>5.3999999999999999E-2</v>
      </c>
    </row>
    <row r="922" spans="1:5">
      <c r="A922" t="s">
        <v>146</v>
      </c>
      <c r="B922" t="s">
        <v>147</v>
      </c>
      <c r="C922">
        <v>-6</v>
      </c>
      <c r="D922" t="s">
        <v>46</v>
      </c>
      <c r="E922">
        <v>0.121</v>
      </c>
    </row>
    <row r="923" spans="1:5">
      <c r="A923" t="s">
        <v>146</v>
      </c>
      <c r="B923" t="s">
        <v>147</v>
      </c>
      <c r="C923">
        <v>-7</v>
      </c>
      <c r="D923" t="s">
        <v>46</v>
      </c>
      <c r="E923">
        <v>0.22700000000000001</v>
      </c>
    </row>
    <row r="924" spans="1:5">
      <c r="A924" t="s">
        <v>146</v>
      </c>
      <c r="B924" t="s">
        <v>147</v>
      </c>
      <c r="C924">
        <v>-8</v>
      </c>
      <c r="D924" t="s">
        <v>46</v>
      </c>
      <c r="E924">
        <v>2.06E-2</v>
      </c>
    </row>
    <row r="925" spans="1:5">
      <c r="A925" t="s">
        <v>146</v>
      </c>
      <c r="B925" t="s">
        <v>147</v>
      </c>
      <c r="C925">
        <v>-9</v>
      </c>
      <c r="D925" t="s">
        <v>46</v>
      </c>
      <c r="E925">
        <v>0.2424</v>
      </c>
    </row>
    <row r="926" spans="1:5">
      <c r="A926" t="s">
        <v>146</v>
      </c>
      <c r="B926" t="s">
        <v>147</v>
      </c>
      <c r="C926">
        <v>-10</v>
      </c>
      <c r="D926" t="s">
        <v>46</v>
      </c>
      <c r="E926">
        <v>0.25230000000000002</v>
      </c>
    </row>
    <row r="927" spans="1:5">
      <c r="A927" t="s">
        <v>146</v>
      </c>
      <c r="B927" t="s">
        <v>147</v>
      </c>
      <c r="C927">
        <v>-11</v>
      </c>
      <c r="D927" t="s">
        <v>46</v>
      </c>
      <c r="E927">
        <v>0.18110000000000001</v>
      </c>
    </row>
    <row r="928" spans="1:5">
      <c r="A928" t="s">
        <v>146</v>
      </c>
      <c r="B928" t="s">
        <v>147</v>
      </c>
      <c r="C928">
        <v>-12</v>
      </c>
      <c r="D928" t="s">
        <v>46</v>
      </c>
      <c r="E928">
        <v>0.17169999999999999</v>
      </c>
    </row>
    <row r="929" spans="1:5">
      <c r="A929" t="s">
        <v>146</v>
      </c>
      <c r="B929" t="s">
        <v>147</v>
      </c>
      <c r="C929">
        <v>-13</v>
      </c>
      <c r="D929" t="s">
        <v>46</v>
      </c>
      <c r="E929">
        <v>0.1368</v>
      </c>
    </row>
    <row r="930" spans="1:5">
      <c r="A930" t="s">
        <v>146</v>
      </c>
      <c r="B930" t="s">
        <v>147</v>
      </c>
      <c r="C930">
        <v>-14</v>
      </c>
      <c r="D930" t="s">
        <v>46</v>
      </c>
      <c r="E930">
        <v>7.6600000000000001E-2</v>
      </c>
    </row>
    <row r="931" spans="1:5">
      <c r="A931" t="s">
        <v>146</v>
      </c>
      <c r="B931" t="s">
        <v>147</v>
      </c>
      <c r="C931">
        <v>-15</v>
      </c>
      <c r="D931" t="s">
        <v>46</v>
      </c>
      <c r="E931">
        <v>6.7599999999999993E-2</v>
      </c>
    </row>
    <row r="932" spans="1:5">
      <c r="A932" t="s">
        <v>146</v>
      </c>
      <c r="B932" t="s">
        <v>147</v>
      </c>
      <c r="C932">
        <v>-16</v>
      </c>
      <c r="D932" t="s">
        <v>46</v>
      </c>
      <c r="E932">
        <v>0.13500000000000001</v>
      </c>
    </row>
    <row r="933" spans="1:5">
      <c r="A933" t="s">
        <v>146</v>
      </c>
      <c r="B933" t="s">
        <v>147</v>
      </c>
      <c r="C933">
        <v>-17</v>
      </c>
      <c r="D933" t="s">
        <v>46</v>
      </c>
      <c r="E933">
        <v>0.23680000000000001</v>
      </c>
    </row>
    <row r="934" spans="1:5">
      <c r="A934" t="s">
        <v>146</v>
      </c>
      <c r="B934" t="s">
        <v>147</v>
      </c>
      <c r="C934">
        <v>0</v>
      </c>
      <c r="D934" t="s">
        <v>58</v>
      </c>
      <c r="E934">
        <v>415394033</v>
      </c>
    </row>
    <row r="935" spans="1:5">
      <c r="A935" t="s">
        <v>146</v>
      </c>
      <c r="B935" t="s">
        <v>147</v>
      </c>
      <c r="C935">
        <v>-1</v>
      </c>
      <c r="D935" t="s">
        <v>58</v>
      </c>
      <c r="E935">
        <v>419480736</v>
      </c>
    </row>
    <row r="936" spans="1:5">
      <c r="A936" t="s">
        <v>146</v>
      </c>
      <c r="B936" t="s">
        <v>147</v>
      </c>
      <c r="C936">
        <v>-2</v>
      </c>
      <c r="D936" t="s">
        <v>58</v>
      </c>
      <c r="E936">
        <v>430259102</v>
      </c>
    </row>
    <row r="937" spans="1:5">
      <c r="A937" t="s">
        <v>146</v>
      </c>
      <c r="B937" t="s">
        <v>147</v>
      </c>
      <c r="C937">
        <v>-3</v>
      </c>
      <c r="D937" t="s">
        <v>58</v>
      </c>
      <c r="E937">
        <v>446359012</v>
      </c>
    </row>
    <row r="938" spans="1:5">
      <c r="A938" t="s">
        <v>146</v>
      </c>
      <c r="B938" t="s">
        <v>147</v>
      </c>
      <c r="C938">
        <v>-4</v>
      </c>
      <c r="D938" t="s">
        <v>58</v>
      </c>
      <c r="E938">
        <v>465148387</v>
      </c>
    </row>
    <row r="939" spans="1:5">
      <c r="A939" t="s">
        <v>146</v>
      </c>
      <c r="B939" t="s">
        <v>147</v>
      </c>
      <c r="C939">
        <v>-5</v>
      </c>
      <c r="D939" t="s">
        <v>58</v>
      </c>
      <c r="E939">
        <v>485467565</v>
      </c>
    </row>
    <row r="940" spans="1:5">
      <c r="A940" t="s">
        <v>146</v>
      </c>
      <c r="B940" t="s">
        <v>147</v>
      </c>
      <c r="C940">
        <v>-6</v>
      </c>
      <c r="D940" t="s">
        <v>58</v>
      </c>
      <c r="E940">
        <v>507530772</v>
      </c>
    </row>
    <row r="941" spans="1:5">
      <c r="A941" t="s">
        <v>146</v>
      </c>
      <c r="B941" t="s">
        <v>147</v>
      </c>
      <c r="C941">
        <v>-7</v>
      </c>
      <c r="D941" t="s">
        <v>58</v>
      </c>
      <c r="E941">
        <v>515113890</v>
      </c>
    </row>
    <row r="942" spans="1:5">
      <c r="A942" t="s">
        <v>146</v>
      </c>
      <c r="B942" t="s">
        <v>147</v>
      </c>
      <c r="C942">
        <v>-8</v>
      </c>
      <c r="D942" t="s">
        <v>58</v>
      </c>
      <c r="E942">
        <v>442537317</v>
      </c>
    </row>
    <row r="943" spans="1:5">
      <c r="A943" t="s">
        <v>146</v>
      </c>
      <c r="B943" t="s">
        <v>147</v>
      </c>
      <c r="C943">
        <v>-9</v>
      </c>
      <c r="D943" t="s">
        <v>58</v>
      </c>
      <c r="E943">
        <v>433000000</v>
      </c>
    </row>
    <row r="944" spans="1:5">
      <c r="A944" t="s">
        <v>146</v>
      </c>
      <c r="B944" t="s">
        <v>147</v>
      </c>
      <c r="C944">
        <v>-10</v>
      </c>
      <c r="D944" t="s">
        <v>58</v>
      </c>
      <c r="E944">
        <v>449000000</v>
      </c>
    </row>
    <row r="945" spans="1:5">
      <c r="A945" t="s">
        <v>146</v>
      </c>
      <c r="B945" t="s">
        <v>147</v>
      </c>
      <c r="C945">
        <v>-11</v>
      </c>
      <c r="D945" t="s">
        <v>58</v>
      </c>
      <c r="E945">
        <v>478100000</v>
      </c>
    </row>
    <row r="946" spans="1:5">
      <c r="A946" t="s">
        <v>146</v>
      </c>
      <c r="B946" t="s">
        <v>147</v>
      </c>
      <c r="C946">
        <v>-12</v>
      </c>
      <c r="D946" t="s">
        <v>58</v>
      </c>
      <c r="E946">
        <v>489500000</v>
      </c>
    </row>
    <row r="947" spans="1:5">
      <c r="A947" t="s">
        <v>146</v>
      </c>
      <c r="B947" t="s">
        <v>147</v>
      </c>
      <c r="C947">
        <v>-13</v>
      </c>
      <c r="D947" t="s">
        <v>58</v>
      </c>
      <c r="E947">
        <v>488400000</v>
      </c>
    </row>
    <row r="948" spans="1:5">
      <c r="A948" t="s">
        <v>146</v>
      </c>
      <c r="B948" t="s">
        <v>147</v>
      </c>
      <c r="C948">
        <v>-14</v>
      </c>
      <c r="D948" t="s">
        <v>58</v>
      </c>
      <c r="E948">
        <v>495600000</v>
      </c>
    </row>
    <row r="949" spans="1:5">
      <c r="A949" t="s">
        <v>146</v>
      </c>
      <c r="B949" t="s">
        <v>147</v>
      </c>
      <c r="C949">
        <v>-15</v>
      </c>
      <c r="D949" t="s">
        <v>58</v>
      </c>
      <c r="E949">
        <v>509700000</v>
      </c>
    </row>
    <row r="950" spans="1:5">
      <c r="A950" t="s">
        <v>146</v>
      </c>
      <c r="B950" t="s">
        <v>147</v>
      </c>
      <c r="C950">
        <v>-16</v>
      </c>
      <c r="D950" t="s">
        <v>58</v>
      </c>
      <c r="E950">
        <v>484600000</v>
      </c>
    </row>
    <row r="951" spans="1:5">
      <c r="A951" t="s">
        <v>146</v>
      </c>
      <c r="B951" t="s">
        <v>147</v>
      </c>
      <c r="C951">
        <v>-17</v>
      </c>
      <c r="D951" t="s">
        <v>58</v>
      </c>
      <c r="E951">
        <v>475883756</v>
      </c>
    </row>
    <row r="952" spans="1:5">
      <c r="A952" t="s">
        <v>146</v>
      </c>
      <c r="B952" t="s">
        <v>147</v>
      </c>
      <c r="C952">
        <v>0</v>
      </c>
      <c r="D952" t="s">
        <v>54</v>
      </c>
      <c r="E952">
        <v>11203000000</v>
      </c>
    </row>
    <row r="953" spans="1:5">
      <c r="A953" t="s">
        <v>146</v>
      </c>
      <c r="B953" t="s">
        <v>147</v>
      </c>
      <c r="C953">
        <v>-1</v>
      </c>
      <c r="D953" t="s">
        <v>54</v>
      </c>
      <c r="E953">
        <v>11200000000</v>
      </c>
    </row>
    <row r="954" spans="1:5">
      <c r="A954" t="s">
        <v>146</v>
      </c>
      <c r="B954" t="s">
        <v>147</v>
      </c>
      <c r="C954">
        <v>-2</v>
      </c>
      <c r="D954" t="s">
        <v>54</v>
      </c>
      <c r="E954">
        <v>9200000000</v>
      </c>
    </row>
    <row r="955" spans="1:5">
      <c r="A955" t="s">
        <v>146</v>
      </c>
      <c r="B955" t="s">
        <v>147</v>
      </c>
      <c r="C955">
        <v>-3</v>
      </c>
      <c r="D955" t="s">
        <v>54</v>
      </c>
      <c r="E955">
        <v>7200000000</v>
      </c>
    </row>
    <row r="956" spans="1:5">
      <c r="A956" t="s">
        <v>146</v>
      </c>
      <c r="B956" t="s">
        <v>147</v>
      </c>
      <c r="C956">
        <v>-4</v>
      </c>
      <c r="D956" t="s">
        <v>54</v>
      </c>
      <c r="E956">
        <v>6200000000</v>
      </c>
    </row>
    <row r="957" spans="1:5">
      <c r="A957" t="s">
        <v>146</v>
      </c>
      <c r="B957" t="s">
        <v>147</v>
      </c>
      <c r="C957">
        <v>-5</v>
      </c>
      <c r="D957" t="s">
        <v>54</v>
      </c>
      <c r="E957">
        <v>3100000000</v>
      </c>
    </row>
    <row r="958" spans="1:5">
      <c r="A958" t="s">
        <v>146</v>
      </c>
      <c r="B958" t="s">
        <v>147</v>
      </c>
      <c r="C958">
        <v>-6</v>
      </c>
      <c r="D958" t="s">
        <v>54</v>
      </c>
      <c r="E958">
        <v>6957000000</v>
      </c>
    </row>
    <row r="959" spans="1:5">
      <c r="A959" t="s">
        <v>146</v>
      </c>
      <c r="B959" t="s">
        <v>147</v>
      </c>
      <c r="C959">
        <v>-7</v>
      </c>
      <c r="D959" t="s">
        <v>54</v>
      </c>
      <c r="E959">
        <v>6957000000</v>
      </c>
    </row>
    <row r="960" spans="1:5">
      <c r="A960" t="s">
        <v>146</v>
      </c>
      <c r="B960" t="s">
        <v>147</v>
      </c>
      <c r="C960">
        <v>-8</v>
      </c>
      <c r="D960" t="s">
        <v>54</v>
      </c>
      <c r="E960">
        <v>16471000000</v>
      </c>
    </row>
    <row r="961" spans="1:5">
      <c r="A961" t="s">
        <v>146</v>
      </c>
      <c r="B961" t="s">
        <v>147</v>
      </c>
      <c r="C961">
        <v>-9</v>
      </c>
      <c r="D961" t="s">
        <v>54</v>
      </c>
      <c r="E961">
        <v>3100000000</v>
      </c>
    </row>
    <row r="962" spans="1:5">
      <c r="A962" t="s">
        <v>146</v>
      </c>
      <c r="B962" t="s">
        <v>147</v>
      </c>
      <c r="C962">
        <v>-10</v>
      </c>
      <c r="D962" t="s">
        <v>54</v>
      </c>
      <c r="E962">
        <v>3100000000</v>
      </c>
    </row>
    <row r="963" spans="1:5">
      <c r="A963" t="s">
        <v>146</v>
      </c>
      <c r="B963" t="s">
        <v>147</v>
      </c>
      <c r="C963">
        <v>-11</v>
      </c>
      <c r="D963" t="s">
        <v>54</v>
      </c>
      <c r="E963">
        <v>1750000000</v>
      </c>
    </row>
    <row r="964" spans="1:5">
      <c r="A964" t="s">
        <v>146</v>
      </c>
      <c r="B964" t="s">
        <v>147</v>
      </c>
      <c r="C964">
        <v>-12</v>
      </c>
      <c r="D964" t="s">
        <v>54</v>
      </c>
      <c r="E964">
        <v>0</v>
      </c>
    </row>
    <row r="965" spans="1:5">
      <c r="A965" t="s">
        <v>146</v>
      </c>
      <c r="B965" t="s">
        <v>147</v>
      </c>
      <c r="C965">
        <v>-13</v>
      </c>
      <c r="D965" t="s">
        <v>54</v>
      </c>
      <c r="E965">
        <v>0</v>
      </c>
    </row>
    <row r="966" spans="1:5">
      <c r="A966" t="s">
        <v>146</v>
      </c>
      <c r="B966" t="s">
        <v>147</v>
      </c>
      <c r="C966">
        <v>-14</v>
      </c>
      <c r="D966" t="s">
        <v>54</v>
      </c>
      <c r="E966">
        <v>0</v>
      </c>
    </row>
    <row r="967" spans="1:5">
      <c r="A967" t="s">
        <v>146</v>
      </c>
      <c r="B967" t="s">
        <v>147</v>
      </c>
      <c r="C967">
        <v>-15</v>
      </c>
      <c r="D967" t="s">
        <v>54</v>
      </c>
      <c r="E967">
        <v>0</v>
      </c>
    </row>
    <row r="968" spans="1:5">
      <c r="A968" t="s">
        <v>146</v>
      </c>
      <c r="B968" t="s">
        <v>147</v>
      </c>
      <c r="C968">
        <v>-16</v>
      </c>
      <c r="D968" t="s">
        <v>54</v>
      </c>
      <c r="E968">
        <v>0</v>
      </c>
    </row>
    <row r="969" spans="1:5">
      <c r="A969" t="s">
        <v>146</v>
      </c>
      <c r="B969" t="s">
        <v>147</v>
      </c>
      <c r="C969">
        <v>-17</v>
      </c>
      <c r="D969" t="s">
        <v>54</v>
      </c>
      <c r="E969">
        <v>0</v>
      </c>
    </row>
    <row r="970" spans="1:5">
      <c r="A970" t="s">
        <v>146</v>
      </c>
      <c r="B970" t="s">
        <v>147</v>
      </c>
      <c r="C970">
        <v>0</v>
      </c>
      <c r="D970" t="s">
        <v>59</v>
      </c>
      <c r="E970">
        <v>142.41</v>
      </c>
    </row>
    <row r="971" spans="1:5">
      <c r="A971" t="s">
        <v>146</v>
      </c>
      <c r="B971" t="s">
        <v>147</v>
      </c>
      <c r="C971">
        <v>-1</v>
      </c>
      <c r="D971" t="s">
        <v>59</v>
      </c>
      <c r="E971">
        <v>180.23</v>
      </c>
    </row>
    <row r="972" spans="1:5">
      <c r="A972" t="s">
        <v>146</v>
      </c>
      <c r="B972" t="s">
        <v>147</v>
      </c>
      <c r="C972">
        <v>-2</v>
      </c>
      <c r="D972" t="s">
        <v>59</v>
      </c>
      <c r="E972">
        <v>193.83</v>
      </c>
    </row>
    <row r="973" spans="1:5">
      <c r="A973" t="s">
        <v>146</v>
      </c>
      <c r="B973" t="s">
        <v>147</v>
      </c>
      <c r="C973">
        <v>-3</v>
      </c>
      <c r="D973" t="s">
        <v>59</v>
      </c>
      <c r="E973">
        <v>177.26</v>
      </c>
    </row>
    <row r="974" spans="1:5">
      <c r="A974" t="s">
        <v>146</v>
      </c>
      <c r="B974" t="s">
        <v>147</v>
      </c>
      <c r="C974">
        <v>-4</v>
      </c>
      <c r="D974" t="s">
        <v>59</v>
      </c>
      <c r="E974">
        <v>127.56</v>
      </c>
    </row>
    <row r="975" spans="1:5">
      <c r="A975" t="s">
        <v>146</v>
      </c>
      <c r="B975" t="s">
        <v>147</v>
      </c>
      <c r="C975">
        <v>-5</v>
      </c>
      <c r="D975" t="s">
        <v>59</v>
      </c>
      <c r="E975">
        <v>90.43</v>
      </c>
    </row>
    <row r="976" spans="1:5">
      <c r="A976" t="s">
        <v>146</v>
      </c>
      <c r="B976" t="s">
        <v>147</v>
      </c>
      <c r="C976">
        <v>-6</v>
      </c>
      <c r="D976" t="s">
        <v>59</v>
      </c>
      <c r="E976">
        <v>168.16</v>
      </c>
    </row>
    <row r="977" spans="1:5">
      <c r="A977" t="s">
        <v>146</v>
      </c>
      <c r="B977" t="s">
        <v>147</v>
      </c>
      <c r="C977">
        <v>-7</v>
      </c>
      <c r="D977" t="s">
        <v>59</v>
      </c>
      <c r="E977">
        <v>168.84</v>
      </c>
    </row>
    <row r="978" spans="1:5">
      <c r="A978" t="s">
        <v>146</v>
      </c>
      <c r="B978" t="s">
        <v>147</v>
      </c>
      <c r="C978">
        <v>-8</v>
      </c>
      <c r="D978" t="s">
        <v>59</v>
      </c>
      <c r="E978">
        <v>78.989999999999995</v>
      </c>
    </row>
    <row r="979" spans="1:5">
      <c r="A979" t="s">
        <v>146</v>
      </c>
      <c r="B979" t="s">
        <v>147</v>
      </c>
      <c r="C979">
        <v>-9</v>
      </c>
      <c r="D979" t="s">
        <v>59</v>
      </c>
      <c r="E979">
        <v>226.64</v>
      </c>
    </row>
    <row r="980" spans="1:5">
      <c r="A980" t="s">
        <v>146</v>
      </c>
      <c r="B980" t="s">
        <v>147</v>
      </c>
      <c r="C980">
        <v>-10</v>
      </c>
      <c r="D980" t="s">
        <v>59</v>
      </c>
      <c r="E980">
        <v>201.6</v>
      </c>
    </row>
    <row r="981" spans="1:5">
      <c r="A981" t="s">
        <v>146</v>
      </c>
      <c r="B981" t="s">
        <v>147</v>
      </c>
      <c r="C981">
        <v>-11</v>
      </c>
      <c r="D981" t="s">
        <v>59</v>
      </c>
      <c r="E981">
        <v>134.12</v>
      </c>
    </row>
    <row r="982" spans="1:5">
      <c r="A982" t="s">
        <v>146</v>
      </c>
      <c r="B982" t="s">
        <v>147</v>
      </c>
      <c r="C982">
        <v>-12</v>
      </c>
      <c r="D982" t="s">
        <v>59</v>
      </c>
      <c r="E982">
        <v>104.84</v>
      </c>
    </row>
    <row r="983" spans="1:5">
      <c r="A983" t="s">
        <v>146</v>
      </c>
      <c r="B983" t="s">
        <v>147</v>
      </c>
      <c r="C983">
        <v>-13</v>
      </c>
      <c r="D983" t="s">
        <v>59</v>
      </c>
      <c r="E983">
        <v>96.08</v>
      </c>
    </row>
    <row r="984" spans="1:5">
      <c r="A984" t="s">
        <v>146</v>
      </c>
      <c r="B984" t="s">
        <v>147</v>
      </c>
      <c r="C984">
        <v>-14</v>
      </c>
      <c r="D984" t="s">
        <v>59</v>
      </c>
      <c r="E984">
        <v>78.87</v>
      </c>
    </row>
    <row r="985" spans="1:5">
      <c r="A985" t="s">
        <v>146</v>
      </c>
      <c r="B985" t="s">
        <v>147</v>
      </c>
      <c r="C985">
        <v>-15</v>
      </c>
      <c r="D985" t="s">
        <v>59</v>
      </c>
      <c r="E985">
        <v>89</v>
      </c>
    </row>
    <row r="986" spans="1:5">
      <c r="A986" t="s">
        <v>146</v>
      </c>
      <c r="B986" t="s">
        <v>147</v>
      </c>
      <c r="C986">
        <v>-16</v>
      </c>
      <c r="D986" t="s">
        <v>59</v>
      </c>
      <c r="E986">
        <v>81.5</v>
      </c>
    </row>
    <row r="987" spans="1:5">
      <c r="A987" t="s">
        <v>146</v>
      </c>
      <c r="B987" t="s">
        <v>147</v>
      </c>
      <c r="C987">
        <v>-17</v>
      </c>
      <c r="D987" t="s">
        <v>59</v>
      </c>
      <c r="E987">
        <v>77.31</v>
      </c>
    </row>
    <row r="988" spans="1:5">
      <c r="A988" t="s">
        <v>146</v>
      </c>
      <c r="B988" t="s">
        <v>147</v>
      </c>
      <c r="C988">
        <v>0</v>
      </c>
      <c r="D988" t="s">
        <v>56</v>
      </c>
      <c r="E988">
        <v>543217477.33850002</v>
      </c>
    </row>
    <row r="989" spans="1:5">
      <c r="A989" t="s">
        <v>146</v>
      </c>
      <c r="B989" t="s">
        <v>147</v>
      </c>
      <c r="C989">
        <v>-1</v>
      </c>
      <c r="D989" t="s">
        <v>56</v>
      </c>
      <c r="E989">
        <v>692411144.34560001</v>
      </c>
    </row>
    <row r="990" spans="1:5">
      <c r="A990" t="s">
        <v>146</v>
      </c>
      <c r="B990" t="s">
        <v>147</v>
      </c>
      <c r="C990">
        <v>-2</v>
      </c>
      <c r="D990" t="s">
        <v>56</v>
      </c>
      <c r="E990">
        <v>1168608955.9679999</v>
      </c>
    </row>
    <row r="991" spans="1:5">
      <c r="A991" t="s">
        <v>146</v>
      </c>
      <c r="B991" t="s">
        <v>147</v>
      </c>
      <c r="C991">
        <v>-3</v>
      </c>
      <c r="D991" t="s">
        <v>56</v>
      </c>
      <c r="E991">
        <v>2450734971.9159999</v>
      </c>
    </row>
    <row r="992" spans="1:5">
      <c r="A992" t="s">
        <v>146</v>
      </c>
      <c r="B992" t="s">
        <v>147</v>
      </c>
      <c r="C992">
        <v>-4</v>
      </c>
      <c r="D992" t="s">
        <v>56</v>
      </c>
      <c r="E992">
        <v>1441330422.4851</v>
      </c>
    </row>
    <row r="993" spans="1:5">
      <c r="A993" t="s">
        <v>146</v>
      </c>
      <c r="B993" t="s">
        <v>147</v>
      </c>
      <c r="C993">
        <v>-5</v>
      </c>
      <c r="D993" t="s">
        <v>56</v>
      </c>
      <c r="E993">
        <v>861694932.8743</v>
      </c>
    </row>
    <row r="994" spans="1:5">
      <c r="A994" t="s">
        <v>146</v>
      </c>
      <c r="B994" t="s">
        <v>147</v>
      </c>
      <c r="C994">
        <v>-6</v>
      </c>
      <c r="D994" t="s">
        <v>56</v>
      </c>
      <c r="E994">
        <v>3061254102.5865002</v>
      </c>
    </row>
    <row r="995" spans="1:5">
      <c r="A995" t="s">
        <v>146</v>
      </c>
      <c r="B995" t="s">
        <v>147</v>
      </c>
      <c r="C995">
        <v>-7</v>
      </c>
      <c r="D995" t="s">
        <v>56</v>
      </c>
      <c r="E995">
        <v>4072232342.9166999</v>
      </c>
    </row>
    <row r="996" spans="1:5">
      <c r="A996" t="s">
        <v>146</v>
      </c>
      <c r="B996" t="s">
        <v>147</v>
      </c>
      <c r="C996">
        <v>-8</v>
      </c>
      <c r="D996" t="s">
        <v>56</v>
      </c>
      <c r="E996">
        <v>445509321.68730003</v>
      </c>
    </row>
    <row r="997" spans="1:5">
      <c r="A997" t="s">
        <v>146</v>
      </c>
      <c r="B997" t="s">
        <v>147</v>
      </c>
      <c r="C997">
        <v>-9</v>
      </c>
      <c r="D997" t="s">
        <v>56</v>
      </c>
      <c r="E997">
        <v>3611883793.3171</v>
      </c>
    </row>
    <row r="998" spans="1:5">
      <c r="A998" t="s">
        <v>146</v>
      </c>
      <c r="B998" t="s">
        <v>147</v>
      </c>
      <c r="C998">
        <v>-10</v>
      </c>
      <c r="D998" t="s">
        <v>56</v>
      </c>
      <c r="E998">
        <v>3713928263.8320999</v>
      </c>
    </row>
    <row r="999" spans="1:5">
      <c r="A999" t="s">
        <v>146</v>
      </c>
      <c r="B999" t="s">
        <v>147</v>
      </c>
      <c r="C999">
        <v>-11</v>
      </c>
      <c r="D999" t="s">
        <v>56</v>
      </c>
      <c r="E999">
        <v>2930662878.8291998</v>
      </c>
    </row>
    <row r="1000" spans="1:5">
      <c r="A1000" t="s">
        <v>146</v>
      </c>
      <c r="B1000" t="s">
        <v>147</v>
      </c>
      <c r="C1000">
        <v>-12</v>
      </c>
      <c r="D1000" t="s">
        <v>56</v>
      </c>
      <c r="E1000">
        <v>2502360305.5681</v>
      </c>
    </row>
    <row r="1001" spans="1:5">
      <c r="A1001" t="s">
        <v>146</v>
      </c>
      <c r="B1001" t="s">
        <v>147</v>
      </c>
      <c r="C1001">
        <v>-13</v>
      </c>
      <c r="D1001" t="s">
        <v>56</v>
      </c>
      <c r="E1001">
        <v>2459782210.9085002</v>
      </c>
    </row>
    <row r="1002" spans="1:5">
      <c r="A1002" t="s">
        <v>146</v>
      </c>
      <c r="B1002" t="s">
        <v>147</v>
      </c>
      <c r="C1002">
        <v>-14</v>
      </c>
      <c r="D1002" t="s">
        <v>56</v>
      </c>
      <c r="E1002">
        <v>1971758963.0415001</v>
      </c>
    </row>
    <row r="1003" spans="1:5">
      <c r="A1003" t="s">
        <v>146</v>
      </c>
      <c r="B1003" t="s">
        <v>147</v>
      </c>
      <c r="C1003">
        <v>-15</v>
      </c>
      <c r="D1003" t="s">
        <v>56</v>
      </c>
      <c r="E1003">
        <v>2378810905.9647002</v>
      </c>
    </row>
    <row r="1004" spans="1:5">
      <c r="A1004" t="s">
        <v>146</v>
      </c>
      <c r="B1004" t="s">
        <v>147</v>
      </c>
      <c r="C1004">
        <v>-16</v>
      </c>
      <c r="D1004" t="s">
        <v>56</v>
      </c>
      <c r="E1004">
        <v>1397778012.4353001</v>
      </c>
    </row>
    <row r="1005" spans="1:5">
      <c r="A1005" t="s">
        <v>146</v>
      </c>
      <c r="B1005" t="s">
        <v>147</v>
      </c>
      <c r="C1005">
        <v>-17</v>
      </c>
      <c r="D1005" t="s">
        <v>56</v>
      </c>
      <c r="E1005">
        <v>1404151690.4159</v>
      </c>
    </row>
    <row r="1006" spans="1:5">
      <c r="A1006" t="s">
        <v>148</v>
      </c>
      <c r="B1006" t="s">
        <v>149</v>
      </c>
      <c r="C1006">
        <v>0</v>
      </c>
      <c r="D1006" t="s">
        <v>51</v>
      </c>
      <c r="E1006">
        <v>0</v>
      </c>
    </row>
    <row r="1007" spans="1:5">
      <c r="A1007" t="s">
        <v>148</v>
      </c>
      <c r="B1007" t="s">
        <v>149</v>
      </c>
      <c r="C1007">
        <v>-1</v>
      </c>
      <c r="D1007" t="s">
        <v>51</v>
      </c>
      <c r="E1007">
        <v>0</v>
      </c>
    </row>
    <row r="1008" spans="1:5">
      <c r="A1008" t="s">
        <v>148</v>
      </c>
      <c r="B1008" t="s">
        <v>149</v>
      </c>
      <c r="C1008">
        <v>-2</v>
      </c>
      <c r="D1008" t="s">
        <v>51</v>
      </c>
      <c r="E1008">
        <v>0</v>
      </c>
    </row>
    <row r="1009" spans="1:5">
      <c r="A1009" t="s">
        <v>148</v>
      </c>
      <c r="B1009" t="s">
        <v>149</v>
      </c>
      <c r="C1009">
        <v>-3</v>
      </c>
      <c r="D1009" t="s">
        <v>51</v>
      </c>
      <c r="E1009">
        <v>0</v>
      </c>
    </row>
    <row r="1010" spans="1:5">
      <c r="A1010" t="s">
        <v>148</v>
      </c>
      <c r="B1010" t="s">
        <v>149</v>
      </c>
      <c r="C1010">
        <v>-4</v>
      </c>
      <c r="D1010" t="s">
        <v>51</v>
      </c>
      <c r="E1010">
        <v>0</v>
      </c>
    </row>
    <row r="1011" spans="1:5">
      <c r="A1011" t="s">
        <v>148</v>
      </c>
      <c r="B1011" t="s">
        <v>149</v>
      </c>
      <c r="C1011">
        <v>-5</v>
      </c>
      <c r="D1011" t="s">
        <v>51</v>
      </c>
      <c r="E1011">
        <v>0</v>
      </c>
    </row>
    <row r="1012" spans="1:5">
      <c r="A1012" t="s">
        <v>148</v>
      </c>
      <c r="B1012" t="s">
        <v>149</v>
      </c>
      <c r="C1012">
        <v>-6</v>
      </c>
      <c r="D1012" t="s">
        <v>51</v>
      </c>
      <c r="E1012">
        <v>0</v>
      </c>
    </row>
    <row r="1013" spans="1:5">
      <c r="A1013" t="s">
        <v>148</v>
      </c>
      <c r="B1013" t="s">
        <v>149</v>
      </c>
      <c r="C1013">
        <v>-7</v>
      </c>
      <c r="D1013" t="s">
        <v>51</v>
      </c>
      <c r="E1013">
        <v>0</v>
      </c>
    </row>
    <row r="1014" spans="1:5">
      <c r="A1014" t="s">
        <v>148</v>
      </c>
      <c r="B1014" t="s">
        <v>149</v>
      </c>
      <c r="C1014">
        <v>-8</v>
      </c>
      <c r="D1014" t="s">
        <v>51</v>
      </c>
      <c r="E1014">
        <v>0</v>
      </c>
    </row>
    <row r="1015" spans="1:5">
      <c r="A1015" t="s">
        <v>148</v>
      </c>
      <c r="B1015" t="s">
        <v>149</v>
      </c>
      <c r="C1015">
        <v>-9</v>
      </c>
      <c r="D1015" t="s">
        <v>51</v>
      </c>
      <c r="E1015">
        <v>0</v>
      </c>
    </row>
    <row r="1016" spans="1:5">
      <c r="A1016" t="s">
        <v>148</v>
      </c>
      <c r="B1016" t="s">
        <v>149</v>
      </c>
      <c r="C1016">
        <v>-10</v>
      </c>
      <c r="D1016" t="s">
        <v>51</v>
      </c>
      <c r="E1016">
        <v>0</v>
      </c>
    </row>
    <row r="1017" spans="1:5">
      <c r="A1017" t="s">
        <v>148</v>
      </c>
      <c r="B1017" t="s">
        <v>149</v>
      </c>
      <c r="C1017">
        <v>-11</v>
      </c>
      <c r="D1017" t="s">
        <v>51</v>
      </c>
      <c r="E1017">
        <v>0</v>
      </c>
    </row>
    <row r="1018" spans="1:5">
      <c r="A1018" t="s">
        <v>148</v>
      </c>
      <c r="B1018" t="s">
        <v>149</v>
      </c>
      <c r="C1018">
        <v>-12</v>
      </c>
      <c r="D1018" t="s">
        <v>51</v>
      </c>
      <c r="E1018">
        <v>0</v>
      </c>
    </row>
    <row r="1019" spans="1:5">
      <c r="A1019" t="s">
        <v>148</v>
      </c>
      <c r="B1019" t="s">
        <v>149</v>
      </c>
      <c r="C1019">
        <v>-13</v>
      </c>
      <c r="D1019" t="s">
        <v>51</v>
      </c>
      <c r="E1019">
        <v>0</v>
      </c>
    </row>
    <row r="1020" spans="1:5">
      <c r="A1020" t="s">
        <v>148</v>
      </c>
      <c r="B1020" t="s">
        <v>149</v>
      </c>
      <c r="C1020">
        <v>-14</v>
      </c>
      <c r="D1020" t="s">
        <v>51</v>
      </c>
      <c r="E1020">
        <v>0</v>
      </c>
    </row>
    <row r="1021" spans="1:5">
      <c r="A1021" t="s">
        <v>148</v>
      </c>
      <c r="B1021" t="s">
        <v>149</v>
      </c>
      <c r="C1021">
        <v>-15</v>
      </c>
      <c r="D1021" t="s">
        <v>51</v>
      </c>
      <c r="E1021">
        <v>0</v>
      </c>
    </row>
    <row r="1022" spans="1:5">
      <c r="A1022" t="s">
        <v>148</v>
      </c>
      <c r="B1022" t="s">
        <v>149</v>
      </c>
      <c r="C1022">
        <v>-16</v>
      </c>
      <c r="D1022" t="s">
        <v>51</v>
      </c>
      <c r="E1022">
        <v>0</v>
      </c>
    </row>
    <row r="1023" spans="1:5">
      <c r="A1023" t="s">
        <v>148</v>
      </c>
      <c r="B1023" t="s">
        <v>149</v>
      </c>
      <c r="C1023">
        <v>-17</v>
      </c>
      <c r="D1023" t="s">
        <v>51</v>
      </c>
      <c r="E1023">
        <v>0</v>
      </c>
    </row>
    <row r="1024" spans="1:5">
      <c r="A1024" t="s">
        <v>148</v>
      </c>
      <c r="B1024" t="s">
        <v>149</v>
      </c>
      <c r="C1024">
        <v>-18</v>
      </c>
      <c r="D1024" t="s">
        <v>51</v>
      </c>
      <c r="E1024">
        <v>0</v>
      </c>
    </row>
    <row r="1025" spans="1:5">
      <c r="A1025" t="s">
        <v>148</v>
      </c>
      <c r="B1025" t="s">
        <v>149</v>
      </c>
      <c r="C1025">
        <v>0</v>
      </c>
      <c r="D1025" t="s">
        <v>49</v>
      </c>
      <c r="E1025">
        <v>0</v>
      </c>
    </row>
    <row r="1026" spans="1:5">
      <c r="A1026" t="s">
        <v>148</v>
      </c>
      <c r="B1026" t="s">
        <v>149</v>
      </c>
      <c r="C1026">
        <v>-1</v>
      </c>
      <c r="D1026" t="s">
        <v>49</v>
      </c>
      <c r="E1026">
        <v>0</v>
      </c>
    </row>
    <row r="1027" spans="1:5">
      <c r="A1027" t="s">
        <v>148</v>
      </c>
      <c r="B1027" t="s">
        <v>149</v>
      </c>
      <c r="C1027">
        <v>-2</v>
      </c>
      <c r="D1027" t="s">
        <v>49</v>
      </c>
      <c r="E1027">
        <v>0</v>
      </c>
    </row>
    <row r="1028" spans="1:5">
      <c r="A1028" t="s">
        <v>148</v>
      </c>
      <c r="B1028" t="s">
        <v>149</v>
      </c>
      <c r="C1028">
        <v>-3</v>
      </c>
      <c r="D1028" t="s">
        <v>49</v>
      </c>
      <c r="E1028">
        <v>0</v>
      </c>
    </row>
    <row r="1029" spans="1:5">
      <c r="A1029" t="s">
        <v>148</v>
      </c>
      <c r="B1029" t="s">
        <v>149</v>
      </c>
      <c r="C1029">
        <v>-4</v>
      </c>
      <c r="D1029" t="s">
        <v>49</v>
      </c>
      <c r="E1029">
        <v>0</v>
      </c>
    </row>
    <row r="1030" spans="1:5">
      <c r="A1030" t="s">
        <v>148</v>
      </c>
      <c r="B1030" t="s">
        <v>149</v>
      </c>
      <c r="C1030">
        <v>-5</v>
      </c>
      <c r="D1030" t="s">
        <v>49</v>
      </c>
      <c r="E1030">
        <v>0</v>
      </c>
    </row>
    <row r="1031" spans="1:5">
      <c r="A1031" t="s">
        <v>148</v>
      </c>
      <c r="B1031" t="s">
        <v>149</v>
      </c>
      <c r="C1031">
        <v>-6</v>
      </c>
      <c r="D1031" t="s">
        <v>49</v>
      </c>
      <c r="E1031">
        <v>0</v>
      </c>
    </row>
    <row r="1032" spans="1:5">
      <c r="A1032" t="s">
        <v>148</v>
      </c>
      <c r="B1032" t="s">
        <v>149</v>
      </c>
      <c r="C1032">
        <v>-7</v>
      </c>
      <c r="D1032" t="s">
        <v>49</v>
      </c>
      <c r="E1032">
        <v>0</v>
      </c>
    </row>
    <row r="1033" spans="1:5">
      <c r="A1033" t="s">
        <v>148</v>
      </c>
      <c r="B1033" t="s">
        <v>149</v>
      </c>
      <c r="C1033">
        <v>-8</v>
      </c>
      <c r="D1033" t="s">
        <v>49</v>
      </c>
      <c r="E1033">
        <v>0</v>
      </c>
    </row>
    <row r="1034" spans="1:5">
      <c r="A1034" t="s">
        <v>148</v>
      </c>
      <c r="B1034" t="s">
        <v>149</v>
      </c>
      <c r="C1034">
        <v>-9</v>
      </c>
      <c r="D1034" t="s">
        <v>49</v>
      </c>
      <c r="E1034">
        <v>0</v>
      </c>
    </row>
    <row r="1035" spans="1:5">
      <c r="A1035" t="s">
        <v>148</v>
      </c>
      <c r="B1035" t="s">
        <v>149</v>
      </c>
      <c r="C1035">
        <v>-10</v>
      </c>
      <c r="D1035" t="s">
        <v>49</v>
      </c>
      <c r="E1035">
        <v>0</v>
      </c>
    </row>
    <row r="1036" spans="1:5">
      <c r="A1036" t="s">
        <v>148</v>
      </c>
      <c r="B1036" t="s">
        <v>149</v>
      </c>
      <c r="C1036">
        <v>-11</v>
      </c>
      <c r="D1036" t="s">
        <v>49</v>
      </c>
      <c r="E1036">
        <v>0</v>
      </c>
    </row>
    <row r="1037" spans="1:5">
      <c r="A1037" t="s">
        <v>148</v>
      </c>
      <c r="B1037" t="s">
        <v>149</v>
      </c>
      <c r="C1037">
        <v>-12</v>
      </c>
      <c r="D1037" t="s">
        <v>49</v>
      </c>
      <c r="E1037">
        <v>0</v>
      </c>
    </row>
    <row r="1038" spans="1:5">
      <c r="A1038" t="s">
        <v>148</v>
      </c>
      <c r="B1038" t="s">
        <v>149</v>
      </c>
      <c r="C1038">
        <v>-13</v>
      </c>
      <c r="D1038" t="s">
        <v>49</v>
      </c>
      <c r="E1038">
        <v>0</v>
      </c>
    </row>
    <row r="1039" spans="1:5">
      <c r="A1039" t="s">
        <v>148</v>
      </c>
      <c r="B1039" t="s">
        <v>149</v>
      </c>
      <c r="C1039">
        <v>-14</v>
      </c>
      <c r="D1039" t="s">
        <v>49</v>
      </c>
      <c r="E1039">
        <v>0</v>
      </c>
    </row>
    <row r="1040" spans="1:5">
      <c r="A1040" t="s">
        <v>148</v>
      </c>
      <c r="B1040" t="s">
        <v>149</v>
      </c>
      <c r="C1040">
        <v>-15</v>
      </c>
      <c r="D1040" t="s">
        <v>49</v>
      </c>
      <c r="E1040">
        <v>0</v>
      </c>
    </row>
    <row r="1041" spans="1:5">
      <c r="A1041" t="s">
        <v>148</v>
      </c>
      <c r="B1041" t="s">
        <v>149</v>
      </c>
      <c r="C1041">
        <v>-16</v>
      </c>
      <c r="D1041" t="s">
        <v>49</v>
      </c>
      <c r="E1041">
        <v>0</v>
      </c>
    </row>
    <row r="1042" spans="1:5">
      <c r="A1042" t="s">
        <v>148</v>
      </c>
      <c r="B1042" t="s">
        <v>149</v>
      </c>
      <c r="C1042">
        <v>-17</v>
      </c>
      <c r="D1042" t="s">
        <v>49</v>
      </c>
      <c r="E1042">
        <v>0</v>
      </c>
    </row>
    <row r="1043" spans="1:5">
      <c r="A1043" t="s">
        <v>148</v>
      </c>
      <c r="B1043" t="s">
        <v>149</v>
      </c>
      <c r="C1043">
        <v>-18</v>
      </c>
      <c r="D1043" t="s">
        <v>49</v>
      </c>
      <c r="E1043">
        <v>0</v>
      </c>
    </row>
    <row r="1044" spans="1:5">
      <c r="A1044" t="s">
        <v>148</v>
      </c>
      <c r="B1044" t="s">
        <v>149</v>
      </c>
      <c r="C1044">
        <v>0</v>
      </c>
      <c r="D1044" t="s">
        <v>52</v>
      </c>
      <c r="E1044">
        <v>0</v>
      </c>
    </row>
    <row r="1045" spans="1:5">
      <c r="A1045" t="s">
        <v>148</v>
      </c>
      <c r="B1045" t="s">
        <v>149</v>
      </c>
      <c r="C1045">
        <v>-1</v>
      </c>
      <c r="D1045" t="s">
        <v>52</v>
      </c>
      <c r="E1045">
        <v>0</v>
      </c>
    </row>
    <row r="1046" spans="1:5">
      <c r="A1046" t="s">
        <v>148</v>
      </c>
      <c r="B1046" t="s">
        <v>149</v>
      </c>
      <c r="C1046">
        <v>-2</v>
      </c>
      <c r="D1046" t="s">
        <v>52</v>
      </c>
      <c r="E1046">
        <v>0</v>
      </c>
    </row>
    <row r="1047" spans="1:5">
      <c r="A1047" t="s">
        <v>148</v>
      </c>
      <c r="B1047" t="s">
        <v>149</v>
      </c>
      <c r="C1047">
        <v>-3</v>
      </c>
      <c r="D1047" t="s">
        <v>52</v>
      </c>
      <c r="E1047">
        <v>0</v>
      </c>
    </row>
    <row r="1048" spans="1:5">
      <c r="A1048" t="s">
        <v>148</v>
      </c>
      <c r="B1048" t="s">
        <v>149</v>
      </c>
      <c r="C1048">
        <v>-4</v>
      </c>
      <c r="D1048" t="s">
        <v>52</v>
      </c>
      <c r="E1048">
        <v>0</v>
      </c>
    </row>
    <row r="1049" spans="1:5">
      <c r="A1049" t="s">
        <v>148</v>
      </c>
      <c r="B1049" t="s">
        <v>149</v>
      </c>
      <c r="C1049">
        <v>-5</v>
      </c>
      <c r="D1049" t="s">
        <v>52</v>
      </c>
      <c r="E1049">
        <v>0</v>
      </c>
    </row>
    <row r="1050" spans="1:5">
      <c r="A1050" t="s">
        <v>148</v>
      </c>
      <c r="B1050" t="s">
        <v>149</v>
      </c>
      <c r="C1050">
        <v>-6</v>
      </c>
      <c r="D1050" t="s">
        <v>52</v>
      </c>
      <c r="E1050">
        <v>0</v>
      </c>
    </row>
    <row r="1051" spans="1:5">
      <c r="A1051" t="s">
        <v>148</v>
      </c>
      <c r="B1051" t="s">
        <v>149</v>
      </c>
      <c r="C1051">
        <v>-7</v>
      </c>
      <c r="D1051" t="s">
        <v>52</v>
      </c>
      <c r="E1051">
        <v>0</v>
      </c>
    </row>
    <row r="1052" spans="1:5">
      <c r="A1052" t="s">
        <v>148</v>
      </c>
      <c r="B1052" t="s">
        <v>149</v>
      </c>
      <c r="C1052">
        <v>-8</v>
      </c>
      <c r="D1052" t="s">
        <v>52</v>
      </c>
      <c r="E1052">
        <v>0</v>
      </c>
    </row>
    <row r="1053" spans="1:5">
      <c r="A1053" t="s">
        <v>148</v>
      </c>
      <c r="B1053" t="s">
        <v>149</v>
      </c>
      <c r="C1053">
        <v>-9</v>
      </c>
      <c r="D1053" t="s">
        <v>52</v>
      </c>
      <c r="E1053">
        <v>0</v>
      </c>
    </row>
    <row r="1054" spans="1:5">
      <c r="A1054" t="s">
        <v>148</v>
      </c>
      <c r="B1054" t="s">
        <v>149</v>
      </c>
      <c r="C1054">
        <v>-10</v>
      </c>
      <c r="D1054" t="s">
        <v>52</v>
      </c>
      <c r="E1054">
        <v>0</v>
      </c>
    </row>
    <row r="1055" spans="1:5">
      <c r="A1055" t="s">
        <v>148</v>
      </c>
      <c r="B1055" t="s">
        <v>149</v>
      </c>
      <c r="C1055">
        <v>-11</v>
      </c>
      <c r="D1055" t="s">
        <v>52</v>
      </c>
      <c r="E1055">
        <v>0</v>
      </c>
    </row>
    <row r="1056" spans="1:5">
      <c r="A1056" t="s">
        <v>148</v>
      </c>
      <c r="B1056" t="s">
        <v>149</v>
      </c>
      <c r="C1056">
        <v>-12</v>
      </c>
      <c r="D1056" t="s">
        <v>52</v>
      </c>
      <c r="E1056">
        <v>0</v>
      </c>
    </row>
    <row r="1057" spans="1:5">
      <c r="A1057" t="s">
        <v>148</v>
      </c>
      <c r="B1057" t="s">
        <v>149</v>
      </c>
      <c r="C1057">
        <v>-13</v>
      </c>
      <c r="D1057" t="s">
        <v>52</v>
      </c>
      <c r="E1057">
        <v>0</v>
      </c>
    </row>
    <row r="1058" spans="1:5">
      <c r="A1058" t="s">
        <v>148</v>
      </c>
      <c r="B1058" t="s">
        <v>149</v>
      </c>
      <c r="C1058">
        <v>-14</v>
      </c>
      <c r="D1058" t="s">
        <v>52</v>
      </c>
      <c r="E1058">
        <v>0</v>
      </c>
    </row>
    <row r="1059" spans="1:5">
      <c r="A1059" t="s">
        <v>148</v>
      </c>
      <c r="B1059" t="s">
        <v>149</v>
      </c>
      <c r="C1059">
        <v>-15</v>
      </c>
      <c r="D1059" t="s">
        <v>52</v>
      </c>
      <c r="E1059">
        <v>0</v>
      </c>
    </row>
    <row r="1060" spans="1:5">
      <c r="A1060" t="s">
        <v>148</v>
      </c>
      <c r="B1060" t="s">
        <v>149</v>
      </c>
      <c r="C1060">
        <v>-16</v>
      </c>
      <c r="D1060" t="s">
        <v>52</v>
      </c>
      <c r="E1060">
        <v>0</v>
      </c>
    </row>
    <row r="1061" spans="1:5">
      <c r="A1061" t="s">
        <v>148</v>
      </c>
      <c r="B1061" t="s">
        <v>149</v>
      </c>
      <c r="C1061">
        <v>-17</v>
      </c>
      <c r="D1061" t="s">
        <v>52</v>
      </c>
      <c r="E1061">
        <v>0</v>
      </c>
    </row>
    <row r="1062" spans="1:5">
      <c r="A1062" t="s">
        <v>148</v>
      </c>
      <c r="B1062" t="s">
        <v>149</v>
      </c>
      <c r="C1062">
        <v>-18</v>
      </c>
      <c r="D1062" t="s">
        <v>52</v>
      </c>
      <c r="E1062">
        <v>0</v>
      </c>
    </row>
    <row r="1063" spans="1:5">
      <c r="A1063" t="s">
        <v>148</v>
      </c>
      <c r="B1063" t="s">
        <v>149</v>
      </c>
      <c r="C1063">
        <v>0</v>
      </c>
      <c r="D1063" t="s">
        <v>47</v>
      </c>
      <c r="E1063">
        <v>256366709693.11401</v>
      </c>
    </row>
    <row r="1064" spans="1:5">
      <c r="A1064" t="s">
        <v>148</v>
      </c>
      <c r="B1064" t="s">
        <v>149</v>
      </c>
      <c r="C1064">
        <v>-1</v>
      </c>
      <c r="D1064" t="s">
        <v>47</v>
      </c>
      <c r="E1064">
        <v>275236562712.17798</v>
      </c>
    </row>
    <row r="1065" spans="1:5">
      <c r="A1065" t="s">
        <v>148</v>
      </c>
      <c r="B1065" t="s">
        <v>149</v>
      </c>
      <c r="C1065">
        <v>-2</v>
      </c>
      <c r="D1065" t="s">
        <v>47</v>
      </c>
      <c r="E1065">
        <v>258162592414.46399</v>
      </c>
    </row>
    <row r="1066" spans="1:5">
      <c r="A1066" t="s">
        <v>148</v>
      </c>
      <c r="B1066" t="s">
        <v>149</v>
      </c>
      <c r="C1066">
        <v>-3</v>
      </c>
      <c r="D1066" t="s">
        <v>47</v>
      </c>
      <c r="E1066">
        <v>248183628752.16199</v>
      </c>
    </row>
    <row r="1067" spans="1:5">
      <c r="A1067" t="s">
        <v>148</v>
      </c>
      <c r="B1067" t="s">
        <v>149</v>
      </c>
      <c r="C1067">
        <v>-4</v>
      </c>
      <c r="D1067" t="s">
        <v>47</v>
      </c>
      <c r="E1067">
        <v>241617891925.63599</v>
      </c>
    </row>
    <row r="1068" spans="1:5">
      <c r="A1068" t="s">
        <v>148</v>
      </c>
      <c r="B1068" t="s">
        <v>149</v>
      </c>
      <c r="C1068">
        <v>-5</v>
      </c>
      <c r="D1068" t="s">
        <v>47</v>
      </c>
      <c r="E1068">
        <v>234505609958.60901</v>
      </c>
    </row>
    <row r="1069" spans="1:5">
      <c r="A1069" t="s">
        <v>148</v>
      </c>
      <c r="B1069" t="s">
        <v>149</v>
      </c>
      <c r="C1069">
        <v>-6</v>
      </c>
      <c r="D1069" t="s">
        <v>47</v>
      </c>
      <c r="E1069">
        <v>228021357543.698</v>
      </c>
    </row>
    <row r="1070" spans="1:5">
      <c r="A1070" t="s">
        <v>148</v>
      </c>
      <c r="B1070" t="s">
        <v>149</v>
      </c>
      <c r="C1070">
        <v>-7</v>
      </c>
      <c r="D1070" t="s">
        <v>47</v>
      </c>
      <c r="E1070">
        <v>223835931905.93201</v>
      </c>
    </row>
    <row r="1071" spans="1:5">
      <c r="A1071" t="s">
        <v>148</v>
      </c>
      <c r="B1071" t="s">
        <v>149</v>
      </c>
      <c r="C1071">
        <v>-8</v>
      </c>
      <c r="D1071" t="s">
        <v>47</v>
      </c>
      <c r="E1071">
        <v>189388711515.418</v>
      </c>
    </row>
    <row r="1072" spans="1:5">
      <c r="A1072" t="s">
        <v>148</v>
      </c>
      <c r="B1072" t="s">
        <v>149</v>
      </c>
      <c r="C1072">
        <v>-9</v>
      </c>
      <c r="D1072" t="s">
        <v>47</v>
      </c>
      <c r="E1072">
        <v>151067251606.38101</v>
      </c>
    </row>
    <row r="1073" spans="1:5">
      <c r="A1073" t="s">
        <v>148</v>
      </c>
      <c r="B1073" t="s">
        <v>149</v>
      </c>
      <c r="C1073">
        <v>-10</v>
      </c>
      <c r="D1073" t="s">
        <v>47</v>
      </c>
      <c r="E1073">
        <v>181216746285.60699</v>
      </c>
    </row>
    <row r="1074" spans="1:5">
      <c r="A1074" t="s">
        <v>148</v>
      </c>
      <c r="B1074" t="s">
        <v>149</v>
      </c>
      <c r="C1074">
        <v>-11</v>
      </c>
      <c r="D1074" t="s">
        <v>47</v>
      </c>
      <c r="E1074">
        <v>212992754836.83401</v>
      </c>
    </row>
    <row r="1075" spans="1:5">
      <c r="A1075" t="s">
        <v>148</v>
      </c>
      <c r="B1075" t="s">
        <v>149</v>
      </c>
      <c r="C1075">
        <v>-12</v>
      </c>
      <c r="D1075" t="s">
        <v>47</v>
      </c>
      <c r="E1075">
        <v>164391528541.293</v>
      </c>
    </row>
    <row r="1076" spans="1:5">
      <c r="A1076" t="s">
        <v>148</v>
      </c>
      <c r="B1076" t="s">
        <v>149</v>
      </c>
      <c r="C1076">
        <v>-13</v>
      </c>
      <c r="D1076" t="s">
        <v>47</v>
      </c>
      <c r="E1076">
        <v>112443333918.72301</v>
      </c>
    </row>
    <row r="1077" spans="1:5">
      <c r="A1077" t="s">
        <v>148</v>
      </c>
      <c r="B1077" t="s">
        <v>149</v>
      </c>
      <c r="C1077">
        <v>-14</v>
      </c>
      <c r="D1077" t="s">
        <v>47</v>
      </c>
      <c r="E1077">
        <v>111184057984.075</v>
      </c>
    </row>
    <row r="1078" spans="1:5">
      <c r="A1078" t="s">
        <v>148</v>
      </c>
      <c r="B1078" t="s">
        <v>149</v>
      </c>
      <c r="C1078">
        <v>-15</v>
      </c>
      <c r="D1078" t="s">
        <v>47</v>
      </c>
      <c r="E1078">
        <v>111377428547.13499</v>
      </c>
    </row>
    <row r="1079" spans="1:5">
      <c r="A1079" t="s">
        <v>148</v>
      </c>
      <c r="B1079" t="s">
        <v>149</v>
      </c>
      <c r="C1079">
        <v>-16</v>
      </c>
      <c r="D1079" t="s">
        <v>47</v>
      </c>
      <c r="E1079">
        <v>77419722881.779007</v>
      </c>
    </row>
    <row r="1080" spans="1:5">
      <c r="A1080" t="s">
        <v>148</v>
      </c>
      <c r="B1080" t="s">
        <v>149</v>
      </c>
      <c r="C1080">
        <v>-17</v>
      </c>
      <c r="D1080" t="s">
        <v>47</v>
      </c>
      <c r="E1080">
        <v>45362328454.297096</v>
      </c>
    </row>
    <row r="1081" spans="1:5">
      <c r="A1081" t="s">
        <v>148</v>
      </c>
      <c r="B1081" t="s">
        <v>149</v>
      </c>
      <c r="C1081">
        <v>-18</v>
      </c>
      <c r="D1081" t="s">
        <v>47</v>
      </c>
      <c r="E1081">
        <v>45362328454.297096</v>
      </c>
    </row>
    <row r="1082" spans="1:5">
      <c r="A1082" t="s">
        <v>148</v>
      </c>
      <c r="B1082" t="s">
        <v>149</v>
      </c>
      <c r="C1082">
        <v>0</v>
      </c>
      <c r="D1082" t="s">
        <v>61</v>
      </c>
      <c r="E1082">
        <v>0.36170000000000002</v>
      </c>
    </row>
    <row r="1083" spans="1:5">
      <c r="A1083" t="s">
        <v>148</v>
      </c>
      <c r="B1083" t="s">
        <v>149</v>
      </c>
      <c r="C1083">
        <v>-1</v>
      </c>
      <c r="D1083" t="s">
        <v>61</v>
      </c>
      <c r="E1083">
        <v>0.33989999999999998</v>
      </c>
    </row>
    <row r="1084" spans="1:5">
      <c r="A1084" t="s">
        <v>148</v>
      </c>
      <c r="B1084" t="s">
        <v>149</v>
      </c>
      <c r="C1084">
        <v>-2</v>
      </c>
      <c r="D1084" t="s">
        <v>61</v>
      </c>
      <c r="E1084">
        <v>0.3649</v>
      </c>
    </row>
    <row r="1085" spans="1:5">
      <c r="A1085" t="s">
        <v>148</v>
      </c>
      <c r="B1085" t="s">
        <v>149</v>
      </c>
      <c r="C1085">
        <v>-3</v>
      </c>
      <c r="D1085" t="s">
        <v>61</v>
      </c>
      <c r="E1085">
        <v>0.38929999999999998</v>
      </c>
    </row>
    <row r="1086" spans="1:5">
      <c r="A1086" t="s">
        <v>148</v>
      </c>
      <c r="B1086" t="s">
        <v>149</v>
      </c>
      <c r="C1086">
        <v>-4</v>
      </c>
      <c r="D1086" t="s">
        <v>61</v>
      </c>
      <c r="E1086">
        <v>0.40160000000000001</v>
      </c>
    </row>
    <row r="1087" spans="1:5">
      <c r="A1087" t="s">
        <v>148</v>
      </c>
      <c r="B1087" t="s">
        <v>149</v>
      </c>
      <c r="C1087">
        <v>-5</v>
      </c>
      <c r="D1087" t="s">
        <v>61</v>
      </c>
      <c r="E1087">
        <v>0.41460000000000002</v>
      </c>
    </row>
    <row r="1088" spans="1:5">
      <c r="A1088" t="s">
        <v>148</v>
      </c>
      <c r="B1088" t="s">
        <v>149</v>
      </c>
      <c r="C1088">
        <v>-6</v>
      </c>
      <c r="D1088" t="s">
        <v>61</v>
      </c>
      <c r="E1088">
        <v>0.45040000000000002</v>
      </c>
    </row>
    <row r="1089" spans="1:5">
      <c r="A1089" t="s">
        <v>148</v>
      </c>
      <c r="B1089" t="s">
        <v>149</v>
      </c>
      <c r="C1089">
        <v>-7</v>
      </c>
      <c r="D1089" t="s">
        <v>61</v>
      </c>
      <c r="E1089">
        <v>0.44869999999999999</v>
      </c>
    </row>
    <row r="1090" spans="1:5">
      <c r="A1090" t="s">
        <v>148</v>
      </c>
      <c r="B1090" t="s">
        <v>149</v>
      </c>
      <c r="C1090">
        <v>-8</v>
      </c>
      <c r="D1090" t="s">
        <v>61</v>
      </c>
      <c r="E1090">
        <v>0.35510000000000003</v>
      </c>
    </row>
    <row r="1091" spans="1:5">
      <c r="A1091" t="s">
        <v>148</v>
      </c>
      <c r="B1091" t="s">
        <v>149</v>
      </c>
      <c r="C1091">
        <v>-9</v>
      </c>
      <c r="D1091" t="s">
        <v>61</v>
      </c>
      <c r="E1091">
        <v>0.47249999999999998</v>
      </c>
    </row>
    <row r="1092" spans="1:5">
      <c r="A1092" t="s">
        <v>148</v>
      </c>
      <c r="B1092" t="s">
        <v>149</v>
      </c>
      <c r="C1092">
        <v>-10</v>
      </c>
      <c r="D1092" t="s">
        <v>61</v>
      </c>
      <c r="E1092">
        <v>0.33900000000000002</v>
      </c>
    </row>
    <row r="1093" spans="1:5">
      <c r="A1093" t="s">
        <v>148</v>
      </c>
      <c r="B1093" t="s">
        <v>149</v>
      </c>
      <c r="C1093">
        <v>-11</v>
      </c>
      <c r="D1093" t="s">
        <v>61</v>
      </c>
      <c r="E1093">
        <v>0.25600000000000001</v>
      </c>
    </row>
    <row r="1094" spans="1:5">
      <c r="A1094" t="s">
        <v>148</v>
      </c>
      <c r="B1094" t="s">
        <v>149</v>
      </c>
      <c r="C1094">
        <v>-12</v>
      </c>
      <c r="D1094" t="s">
        <v>61</v>
      </c>
      <c r="E1094">
        <v>0.26219999999999999</v>
      </c>
    </row>
    <row r="1095" spans="1:5">
      <c r="A1095" t="s">
        <v>148</v>
      </c>
      <c r="B1095" t="s">
        <v>149</v>
      </c>
      <c r="C1095">
        <v>-13</v>
      </c>
      <c r="D1095" t="s">
        <v>61</v>
      </c>
      <c r="E1095">
        <v>0.29580000000000001</v>
      </c>
    </row>
    <row r="1096" spans="1:5">
      <c r="A1096" t="s">
        <v>148</v>
      </c>
      <c r="B1096" t="s">
        <v>149</v>
      </c>
      <c r="C1096">
        <v>-14</v>
      </c>
      <c r="D1096" t="s">
        <v>61</v>
      </c>
      <c r="E1096">
        <v>0.26640000000000003</v>
      </c>
    </row>
    <row r="1097" spans="1:5">
      <c r="A1097" t="s">
        <v>148</v>
      </c>
      <c r="B1097" t="s">
        <v>149</v>
      </c>
      <c r="C1097">
        <v>-15</v>
      </c>
      <c r="D1097" t="s">
        <v>61</v>
      </c>
      <c r="E1097">
        <v>0.26079999999999998</v>
      </c>
    </row>
    <row r="1098" spans="1:5">
      <c r="A1098" t="s">
        <v>148</v>
      </c>
      <c r="B1098" t="s">
        <v>149</v>
      </c>
      <c r="C1098">
        <v>-16</v>
      </c>
      <c r="D1098" t="s">
        <v>61</v>
      </c>
      <c r="E1098">
        <v>0.4254</v>
      </c>
    </row>
    <row r="1099" spans="1:5">
      <c r="A1099" t="s">
        <v>148</v>
      </c>
      <c r="B1099" t="s">
        <v>149</v>
      </c>
      <c r="C1099">
        <v>-17</v>
      </c>
      <c r="D1099" t="s">
        <v>61</v>
      </c>
      <c r="E1099">
        <v>0.48980000000000001</v>
      </c>
    </row>
    <row r="1100" spans="1:5">
      <c r="A1100" t="s">
        <v>148</v>
      </c>
      <c r="B1100" t="s">
        <v>149</v>
      </c>
      <c r="C1100">
        <v>-18</v>
      </c>
      <c r="D1100" t="s">
        <v>61</v>
      </c>
      <c r="E1100">
        <v>0.4113</v>
      </c>
    </row>
    <row r="1101" spans="1:5">
      <c r="A1101" t="s">
        <v>148</v>
      </c>
      <c r="B1101" t="s">
        <v>149</v>
      </c>
      <c r="C1101">
        <v>0</v>
      </c>
      <c r="D1101" t="s">
        <v>53</v>
      </c>
      <c r="E1101">
        <v>9574791982.9134007</v>
      </c>
    </row>
    <row r="1102" spans="1:5">
      <c r="A1102" t="s">
        <v>148</v>
      </c>
      <c r="B1102" t="s">
        <v>149</v>
      </c>
      <c r="C1102">
        <v>-1</v>
      </c>
      <c r="D1102" t="s">
        <v>53</v>
      </c>
      <c r="E1102">
        <v>9399520696.7844009</v>
      </c>
    </row>
    <row r="1103" spans="1:5">
      <c r="A1103" t="s">
        <v>148</v>
      </c>
      <c r="B1103" t="s">
        <v>149</v>
      </c>
      <c r="C1103">
        <v>-2</v>
      </c>
      <c r="D1103" t="s">
        <v>53</v>
      </c>
      <c r="E1103">
        <v>9854070883.8213005</v>
      </c>
    </row>
    <row r="1104" spans="1:5">
      <c r="A1104" t="s">
        <v>148</v>
      </c>
      <c r="B1104" t="s">
        <v>149</v>
      </c>
      <c r="C1104">
        <v>-3</v>
      </c>
      <c r="D1104" t="s">
        <v>53</v>
      </c>
      <c r="E1104">
        <v>11262872256.248501</v>
      </c>
    </row>
    <row r="1105" spans="1:5">
      <c r="A1105" t="s">
        <v>148</v>
      </c>
      <c r="B1105" t="s">
        <v>149</v>
      </c>
      <c r="C1105">
        <v>-4</v>
      </c>
      <c r="D1105" t="s">
        <v>53</v>
      </c>
      <c r="E1105">
        <v>11220435714.108299</v>
      </c>
    </row>
    <row r="1106" spans="1:5">
      <c r="A1106" t="s">
        <v>148</v>
      </c>
      <c r="B1106" t="s">
        <v>149</v>
      </c>
      <c r="C1106">
        <v>-5</v>
      </c>
      <c r="D1106" t="s">
        <v>53</v>
      </c>
      <c r="E1106">
        <v>11553398603.198099</v>
      </c>
    </row>
    <row r="1107" spans="1:5">
      <c r="A1107" t="s">
        <v>148</v>
      </c>
      <c r="B1107" t="s">
        <v>149</v>
      </c>
      <c r="C1107">
        <v>-6</v>
      </c>
      <c r="D1107" t="s">
        <v>53</v>
      </c>
      <c r="E1107">
        <v>12289871780.0539</v>
      </c>
    </row>
    <row r="1108" spans="1:5">
      <c r="A1108" t="s">
        <v>148</v>
      </c>
      <c r="B1108" t="s">
        <v>149</v>
      </c>
      <c r="C1108">
        <v>-7</v>
      </c>
      <c r="D1108" t="s">
        <v>53</v>
      </c>
      <c r="E1108">
        <v>12120893773.376101</v>
      </c>
    </row>
    <row r="1109" spans="1:5">
      <c r="A1109" t="s">
        <v>148</v>
      </c>
      <c r="B1109" t="s">
        <v>149</v>
      </c>
      <c r="C1109">
        <v>-8</v>
      </c>
      <c r="D1109" t="s">
        <v>53</v>
      </c>
      <c r="E1109">
        <v>12599020504.521299</v>
      </c>
    </row>
    <row r="1110" spans="1:5">
      <c r="A1110" t="s">
        <v>148</v>
      </c>
      <c r="B1110" t="s">
        <v>149</v>
      </c>
      <c r="C1110">
        <v>-9</v>
      </c>
      <c r="D1110" t="s">
        <v>53</v>
      </c>
      <c r="E1110">
        <v>7978021298.3591995</v>
      </c>
    </row>
    <row r="1111" spans="1:5">
      <c r="A1111" t="s">
        <v>148</v>
      </c>
      <c r="B1111" t="s">
        <v>149</v>
      </c>
      <c r="C1111">
        <v>-10</v>
      </c>
      <c r="D1111" t="s">
        <v>53</v>
      </c>
      <c r="E1111">
        <v>8075532380.4366999</v>
      </c>
    </row>
    <row r="1112" spans="1:5">
      <c r="A1112" t="s">
        <v>148</v>
      </c>
      <c r="B1112" t="s">
        <v>149</v>
      </c>
      <c r="C1112">
        <v>-11</v>
      </c>
      <c r="D1112" t="s">
        <v>53</v>
      </c>
      <c r="E1112">
        <v>7186010656.8108997</v>
      </c>
    </row>
    <row r="1113" spans="1:5">
      <c r="A1113" t="s">
        <v>148</v>
      </c>
      <c r="B1113" t="s">
        <v>149</v>
      </c>
      <c r="C1113">
        <v>-12</v>
      </c>
      <c r="D1113" t="s">
        <v>53</v>
      </c>
      <c r="E1113">
        <v>7377549482.8908997</v>
      </c>
    </row>
    <row r="1114" spans="1:5">
      <c r="A1114" t="s">
        <v>148</v>
      </c>
      <c r="B1114" t="s">
        <v>149</v>
      </c>
      <c r="C1114">
        <v>-13</v>
      </c>
      <c r="D1114" t="s">
        <v>53</v>
      </c>
      <c r="E1114">
        <v>5951558065.7285995</v>
      </c>
    </row>
    <row r="1115" spans="1:5">
      <c r="A1115" t="s">
        <v>148</v>
      </c>
      <c r="B1115" t="s">
        <v>149</v>
      </c>
      <c r="C1115">
        <v>-14</v>
      </c>
      <c r="D1115" t="s">
        <v>53</v>
      </c>
      <c r="E1115">
        <v>5827160237.7501001</v>
      </c>
    </row>
    <row r="1116" spans="1:5">
      <c r="A1116" t="s">
        <v>148</v>
      </c>
      <c r="B1116" t="s">
        <v>149</v>
      </c>
      <c r="C1116">
        <v>-15</v>
      </c>
      <c r="D1116" t="s">
        <v>53</v>
      </c>
      <c r="E1116">
        <v>4973500963.4174995</v>
      </c>
    </row>
    <row r="1117" spans="1:5">
      <c r="A1117" t="s">
        <v>148</v>
      </c>
      <c r="B1117" t="s">
        <v>149</v>
      </c>
      <c r="C1117">
        <v>-16</v>
      </c>
      <c r="D1117" t="s">
        <v>53</v>
      </c>
      <c r="E1117">
        <v>3730396130.8534002</v>
      </c>
    </row>
    <row r="1118" spans="1:5">
      <c r="A1118" t="s">
        <v>148</v>
      </c>
      <c r="B1118" t="s">
        <v>149</v>
      </c>
      <c r="C1118">
        <v>-17</v>
      </c>
      <c r="D1118" t="s">
        <v>53</v>
      </c>
      <c r="E1118">
        <v>1811569632.7047</v>
      </c>
    </row>
    <row r="1119" spans="1:5">
      <c r="A1119" t="s">
        <v>148</v>
      </c>
      <c r="B1119" t="s">
        <v>149</v>
      </c>
      <c r="C1119">
        <v>-18</v>
      </c>
      <c r="D1119" t="s">
        <v>53</v>
      </c>
      <c r="E1119">
        <v>1806087275.8894999</v>
      </c>
    </row>
    <row r="1120" spans="1:5">
      <c r="A1120" t="s">
        <v>148</v>
      </c>
      <c r="B1120" t="s">
        <v>149</v>
      </c>
      <c r="C1120">
        <v>0</v>
      </c>
      <c r="D1120" t="s">
        <v>50</v>
      </c>
      <c r="E1120">
        <v>0</v>
      </c>
    </row>
    <row r="1121" spans="1:5">
      <c r="A1121" t="s">
        <v>148</v>
      </c>
      <c r="B1121" t="s">
        <v>149</v>
      </c>
      <c r="C1121">
        <v>-1</v>
      </c>
      <c r="D1121" t="s">
        <v>50</v>
      </c>
      <c r="E1121">
        <v>0</v>
      </c>
    </row>
    <row r="1122" spans="1:5">
      <c r="A1122" t="s">
        <v>148</v>
      </c>
      <c r="B1122" t="s">
        <v>149</v>
      </c>
      <c r="C1122">
        <v>-2</v>
      </c>
      <c r="D1122" t="s">
        <v>50</v>
      </c>
      <c r="E1122">
        <v>0</v>
      </c>
    </row>
    <row r="1123" spans="1:5">
      <c r="A1123" t="s">
        <v>148</v>
      </c>
      <c r="B1123" t="s">
        <v>149</v>
      </c>
      <c r="C1123">
        <v>-3</v>
      </c>
      <c r="D1123" t="s">
        <v>50</v>
      </c>
      <c r="E1123">
        <v>0</v>
      </c>
    </row>
    <row r="1124" spans="1:5">
      <c r="A1124" t="s">
        <v>148</v>
      </c>
      <c r="B1124" t="s">
        <v>149</v>
      </c>
      <c r="C1124">
        <v>-4</v>
      </c>
      <c r="D1124" t="s">
        <v>50</v>
      </c>
      <c r="E1124">
        <v>0</v>
      </c>
    </row>
    <row r="1125" spans="1:5">
      <c r="A1125" t="s">
        <v>148</v>
      </c>
      <c r="B1125" t="s">
        <v>149</v>
      </c>
      <c r="C1125">
        <v>-5</v>
      </c>
      <c r="D1125" t="s">
        <v>50</v>
      </c>
      <c r="E1125">
        <v>0</v>
      </c>
    </row>
    <row r="1126" spans="1:5">
      <c r="A1126" t="s">
        <v>148</v>
      </c>
      <c r="B1126" t="s">
        <v>149</v>
      </c>
      <c r="C1126">
        <v>-6</v>
      </c>
      <c r="D1126" t="s">
        <v>50</v>
      </c>
      <c r="E1126">
        <v>0</v>
      </c>
    </row>
    <row r="1127" spans="1:5">
      <c r="A1127" t="s">
        <v>148</v>
      </c>
      <c r="B1127" t="s">
        <v>149</v>
      </c>
      <c r="C1127">
        <v>-7</v>
      </c>
      <c r="D1127" t="s">
        <v>50</v>
      </c>
      <c r="E1127">
        <v>0</v>
      </c>
    </row>
    <row r="1128" spans="1:5">
      <c r="A1128" t="s">
        <v>148</v>
      </c>
      <c r="B1128" t="s">
        <v>149</v>
      </c>
      <c r="C1128">
        <v>-8</v>
      </c>
      <c r="D1128" t="s">
        <v>50</v>
      </c>
      <c r="E1128">
        <v>0</v>
      </c>
    </row>
    <row r="1129" spans="1:5">
      <c r="A1129" t="s">
        <v>148</v>
      </c>
      <c r="B1129" t="s">
        <v>149</v>
      </c>
      <c r="C1129">
        <v>-9</v>
      </c>
      <c r="D1129" t="s">
        <v>50</v>
      </c>
      <c r="E1129">
        <v>0</v>
      </c>
    </row>
    <row r="1130" spans="1:5">
      <c r="A1130" t="s">
        <v>148</v>
      </c>
      <c r="B1130" t="s">
        <v>149</v>
      </c>
      <c r="C1130">
        <v>-10</v>
      </c>
      <c r="D1130" t="s">
        <v>50</v>
      </c>
      <c r="E1130">
        <v>0</v>
      </c>
    </row>
    <row r="1131" spans="1:5">
      <c r="A1131" t="s">
        <v>148</v>
      </c>
      <c r="B1131" t="s">
        <v>149</v>
      </c>
      <c r="C1131">
        <v>-11</v>
      </c>
      <c r="D1131" t="s">
        <v>50</v>
      </c>
      <c r="E1131">
        <v>0</v>
      </c>
    </row>
    <row r="1132" spans="1:5">
      <c r="A1132" t="s">
        <v>148</v>
      </c>
      <c r="B1132" t="s">
        <v>149</v>
      </c>
      <c r="C1132">
        <v>-12</v>
      </c>
      <c r="D1132" t="s">
        <v>50</v>
      </c>
      <c r="E1132">
        <v>0</v>
      </c>
    </row>
    <row r="1133" spans="1:5">
      <c r="A1133" t="s">
        <v>148</v>
      </c>
      <c r="B1133" t="s">
        <v>149</v>
      </c>
      <c r="C1133">
        <v>-13</v>
      </c>
      <c r="D1133" t="s">
        <v>50</v>
      </c>
      <c r="E1133">
        <v>0</v>
      </c>
    </row>
    <row r="1134" spans="1:5">
      <c r="A1134" t="s">
        <v>148</v>
      </c>
      <c r="B1134" t="s">
        <v>149</v>
      </c>
      <c r="C1134">
        <v>-14</v>
      </c>
      <c r="D1134" t="s">
        <v>50</v>
      </c>
      <c r="E1134">
        <v>0</v>
      </c>
    </row>
    <row r="1135" spans="1:5">
      <c r="A1135" t="s">
        <v>148</v>
      </c>
      <c r="B1135" t="s">
        <v>149</v>
      </c>
      <c r="C1135">
        <v>-15</v>
      </c>
      <c r="D1135" t="s">
        <v>50</v>
      </c>
      <c r="E1135">
        <v>0</v>
      </c>
    </row>
    <row r="1136" spans="1:5">
      <c r="A1136" t="s">
        <v>148</v>
      </c>
      <c r="B1136" t="s">
        <v>149</v>
      </c>
      <c r="C1136">
        <v>-16</v>
      </c>
      <c r="D1136" t="s">
        <v>50</v>
      </c>
      <c r="E1136">
        <v>0</v>
      </c>
    </row>
    <row r="1137" spans="1:5">
      <c r="A1137" t="s">
        <v>148</v>
      </c>
      <c r="B1137" t="s">
        <v>149</v>
      </c>
      <c r="C1137">
        <v>-17</v>
      </c>
      <c r="D1137" t="s">
        <v>50</v>
      </c>
      <c r="E1137">
        <v>0</v>
      </c>
    </row>
    <row r="1138" spans="1:5">
      <c r="A1138" t="s">
        <v>148</v>
      </c>
      <c r="B1138" t="s">
        <v>149</v>
      </c>
      <c r="C1138">
        <v>-18</v>
      </c>
      <c r="D1138" t="s">
        <v>50</v>
      </c>
      <c r="E1138">
        <v>0</v>
      </c>
    </row>
    <row r="1139" spans="1:5">
      <c r="A1139" t="s">
        <v>148</v>
      </c>
      <c r="B1139" t="s">
        <v>149</v>
      </c>
      <c r="C1139">
        <v>0</v>
      </c>
      <c r="D1139" t="s">
        <v>60</v>
      </c>
      <c r="E1139">
        <v>238670128034.75</v>
      </c>
    </row>
    <row r="1140" spans="1:5">
      <c r="A1140" t="s">
        <v>148</v>
      </c>
      <c r="B1140" t="s">
        <v>149</v>
      </c>
      <c r="C1140">
        <v>-1</v>
      </c>
      <c r="D1140" t="s">
        <v>60</v>
      </c>
      <c r="E1140">
        <v>241899221433.09</v>
      </c>
    </row>
    <row r="1141" spans="1:5">
      <c r="A1141" t="s">
        <v>148</v>
      </c>
      <c r="B1141" t="s">
        <v>149</v>
      </c>
      <c r="C1141">
        <v>-2</v>
      </c>
      <c r="D1141" t="s">
        <v>60</v>
      </c>
      <c r="E1141">
        <v>232471512203.70001</v>
      </c>
    </row>
    <row r="1142" spans="1:5">
      <c r="A1142" t="s">
        <v>148</v>
      </c>
      <c r="B1142" t="s">
        <v>149</v>
      </c>
      <c r="C1142">
        <v>-3</v>
      </c>
      <c r="D1142" t="s">
        <v>60</v>
      </c>
      <c r="E1142">
        <v>219657214085.76001</v>
      </c>
    </row>
    <row r="1143" spans="1:5">
      <c r="A1143" t="s">
        <v>148</v>
      </c>
      <c r="B1143" t="s">
        <v>149</v>
      </c>
      <c r="C1143">
        <v>-4</v>
      </c>
      <c r="D1143" t="s">
        <v>60</v>
      </c>
      <c r="E1143">
        <v>167259778453.85001</v>
      </c>
    </row>
    <row r="1144" spans="1:5">
      <c r="A1144" t="s">
        <v>148</v>
      </c>
      <c r="B1144" t="s">
        <v>149</v>
      </c>
      <c r="C1144">
        <v>-5</v>
      </c>
      <c r="D1144" t="s">
        <v>60</v>
      </c>
      <c r="E1144">
        <v>125441966273.75</v>
      </c>
    </row>
    <row r="1145" spans="1:5">
      <c r="A1145" t="s">
        <v>148</v>
      </c>
      <c r="B1145" t="s">
        <v>149</v>
      </c>
      <c r="C1145">
        <v>-6</v>
      </c>
      <c r="D1145" t="s">
        <v>60</v>
      </c>
      <c r="E1145">
        <v>165874676146.20001</v>
      </c>
    </row>
    <row r="1146" spans="1:5">
      <c r="A1146" t="s">
        <v>148</v>
      </c>
      <c r="B1146" t="s">
        <v>149</v>
      </c>
      <c r="C1146">
        <v>-7</v>
      </c>
      <c r="D1146" t="s">
        <v>60</v>
      </c>
      <c r="E1146">
        <v>164261436197.04001</v>
      </c>
    </row>
    <row r="1147" spans="1:5">
      <c r="A1147" t="s">
        <v>148</v>
      </c>
      <c r="B1147" t="s">
        <v>149</v>
      </c>
      <c r="C1147">
        <v>-8</v>
      </c>
      <c r="D1147" t="s">
        <v>60</v>
      </c>
      <c r="E1147">
        <v>110386530000</v>
      </c>
    </row>
    <row r="1148" spans="1:5">
      <c r="A1148" t="s">
        <v>148</v>
      </c>
      <c r="B1148" t="s">
        <v>149</v>
      </c>
      <c r="C1148">
        <v>-9</v>
      </c>
      <c r="D1148" t="s">
        <v>60</v>
      </c>
      <c r="E1148">
        <v>148584600000</v>
      </c>
    </row>
    <row r="1149" spans="1:5">
      <c r="A1149" t="s">
        <v>148</v>
      </c>
      <c r="B1149" t="s">
        <v>149</v>
      </c>
      <c r="C1149">
        <v>-10</v>
      </c>
      <c r="D1149" t="s">
        <v>60</v>
      </c>
      <c r="E1149">
        <v>167601000000</v>
      </c>
    </row>
    <row r="1150" spans="1:5">
      <c r="A1150" t="s">
        <v>148</v>
      </c>
      <c r="B1150" t="s">
        <v>149</v>
      </c>
      <c r="C1150">
        <v>-11</v>
      </c>
      <c r="D1150" t="s">
        <v>60</v>
      </c>
      <c r="E1150">
        <v>138597480000</v>
      </c>
    </row>
    <row r="1151" spans="1:5">
      <c r="A1151" t="s">
        <v>148</v>
      </c>
      <c r="B1151" t="s">
        <v>149</v>
      </c>
      <c r="C1151">
        <v>-12</v>
      </c>
      <c r="D1151" t="s">
        <v>60</v>
      </c>
      <c r="E1151">
        <v>138727009661.67999</v>
      </c>
    </row>
    <row r="1152" spans="1:5">
      <c r="A1152" t="s">
        <v>148</v>
      </c>
      <c r="B1152" t="s">
        <v>149</v>
      </c>
      <c r="C1152">
        <v>-13</v>
      </c>
      <c r="D1152" t="s">
        <v>60</v>
      </c>
      <c r="E1152">
        <v>75025433114.220001</v>
      </c>
    </row>
    <row r="1153" spans="1:5">
      <c r="A1153" t="s">
        <v>148</v>
      </c>
      <c r="B1153" t="s">
        <v>149</v>
      </c>
      <c r="C1153">
        <v>-14</v>
      </c>
      <c r="D1153" t="s">
        <v>60</v>
      </c>
      <c r="E1153">
        <v>47616000000</v>
      </c>
    </row>
    <row r="1154" spans="1:5">
      <c r="A1154" t="s">
        <v>148</v>
      </c>
      <c r="B1154" t="s">
        <v>149</v>
      </c>
      <c r="C1154">
        <v>-15</v>
      </c>
      <c r="D1154" t="s">
        <v>60</v>
      </c>
      <c r="E1154">
        <v>71696740000</v>
      </c>
    </row>
    <row r="1155" spans="1:5">
      <c r="A1155" t="s">
        <v>148</v>
      </c>
      <c r="B1155" t="s">
        <v>149</v>
      </c>
      <c r="C1155">
        <v>-16</v>
      </c>
      <c r="D1155" t="s">
        <v>60</v>
      </c>
      <c r="E1155">
        <v>85613504000</v>
      </c>
    </row>
    <row r="1156" spans="1:5">
      <c r="A1156" t="s">
        <v>148</v>
      </c>
      <c r="B1156" t="s">
        <v>149</v>
      </c>
      <c r="C1156">
        <v>-17</v>
      </c>
      <c r="D1156" t="s">
        <v>60</v>
      </c>
      <c r="E1156">
        <v>64262894246.769997</v>
      </c>
    </row>
    <row r="1157" spans="1:5">
      <c r="A1157" t="s">
        <v>148</v>
      </c>
      <c r="B1157" t="s">
        <v>149</v>
      </c>
      <c r="C1157">
        <v>-18</v>
      </c>
      <c r="D1157" t="s">
        <v>60</v>
      </c>
      <c r="E1157">
        <v>60206960702</v>
      </c>
    </row>
    <row r="1158" spans="1:5">
      <c r="A1158" t="s">
        <v>148</v>
      </c>
      <c r="B1158" t="s">
        <v>149</v>
      </c>
      <c r="C1158">
        <v>0</v>
      </c>
      <c r="D1158" t="s">
        <v>48</v>
      </c>
      <c r="E1158">
        <v>0</v>
      </c>
    </row>
    <row r="1159" spans="1:5">
      <c r="A1159" t="s">
        <v>148</v>
      </c>
      <c r="B1159" t="s">
        <v>149</v>
      </c>
      <c r="C1159">
        <v>-1</v>
      </c>
      <c r="D1159" t="s">
        <v>48</v>
      </c>
      <c r="E1159">
        <v>0</v>
      </c>
    </row>
    <row r="1160" spans="1:5">
      <c r="A1160" t="s">
        <v>148</v>
      </c>
      <c r="B1160" t="s">
        <v>149</v>
      </c>
      <c r="C1160">
        <v>-2</v>
      </c>
      <c r="D1160" t="s">
        <v>48</v>
      </c>
      <c r="E1160">
        <v>0</v>
      </c>
    </row>
    <row r="1161" spans="1:5">
      <c r="A1161" t="s">
        <v>148</v>
      </c>
      <c r="B1161" t="s">
        <v>149</v>
      </c>
      <c r="C1161">
        <v>-3</v>
      </c>
      <c r="D1161" t="s">
        <v>48</v>
      </c>
      <c r="E1161">
        <v>0</v>
      </c>
    </row>
    <row r="1162" spans="1:5">
      <c r="A1162" t="s">
        <v>148</v>
      </c>
      <c r="B1162" t="s">
        <v>149</v>
      </c>
      <c r="C1162">
        <v>-4</v>
      </c>
      <c r="D1162" t="s">
        <v>48</v>
      </c>
      <c r="E1162">
        <v>0</v>
      </c>
    </row>
    <row r="1163" spans="1:5">
      <c r="A1163" t="s">
        <v>148</v>
      </c>
      <c r="B1163" t="s">
        <v>149</v>
      </c>
      <c r="C1163">
        <v>-5</v>
      </c>
      <c r="D1163" t="s">
        <v>48</v>
      </c>
      <c r="E1163">
        <v>0</v>
      </c>
    </row>
    <row r="1164" spans="1:5">
      <c r="A1164" t="s">
        <v>148</v>
      </c>
      <c r="B1164" t="s">
        <v>149</v>
      </c>
      <c r="C1164">
        <v>-6</v>
      </c>
      <c r="D1164" t="s">
        <v>48</v>
      </c>
      <c r="E1164">
        <v>0</v>
      </c>
    </row>
    <row r="1165" spans="1:5">
      <c r="A1165" t="s">
        <v>148</v>
      </c>
      <c r="B1165" t="s">
        <v>149</v>
      </c>
      <c r="C1165">
        <v>-7</v>
      </c>
      <c r="D1165" t="s">
        <v>48</v>
      </c>
      <c r="E1165">
        <v>0</v>
      </c>
    </row>
    <row r="1166" spans="1:5">
      <c r="A1166" t="s">
        <v>148</v>
      </c>
      <c r="B1166" t="s">
        <v>149</v>
      </c>
      <c r="C1166">
        <v>-8</v>
      </c>
      <c r="D1166" t="s">
        <v>48</v>
      </c>
      <c r="E1166">
        <v>0</v>
      </c>
    </row>
    <row r="1167" spans="1:5">
      <c r="A1167" t="s">
        <v>148</v>
      </c>
      <c r="B1167" t="s">
        <v>149</v>
      </c>
      <c r="C1167">
        <v>-9</v>
      </c>
      <c r="D1167" t="s">
        <v>48</v>
      </c>
      <c r="E1167">
        <v>0</v>
      </c>
    </row>
    <row r="1168" spans="1:5">
      <c r="A1168" t="s">
        <v>148</v>
      </c>
      <c r="B1168" t="s">
        <v>149</v>
      </c>
      <c r="C1168">
        <v>-10</v>
      </c>
      <c r="D1168" t="s">
        <v>48</v>
      </c>
      <c r="E1168">
        <v>0</v>
      </c>
    </row>
    <row r="1169" spans="1:5">
      <c r="A1169" t="s">
        <v>148</v>
      </c>
      <c r="B1169" t="s">
        <v>149</v>
      </c>
      <c r="C1169">
        <v>-11</v>
      </c>
      <c r="D1169" t="s">
        <v>48</v>
      </c>
      <c r="E1169">
        <v>0</v>
      </c>
    </row>
    <row r="1170" spans="1:5">
      <c r="A1170" t="s">
        <v>148</v>
      </c>
      <c r="B1170" t="s">
        <v>149</v>
      </c>
      <c r="C1170">
        <v>-12</v>
      </c>
      <c r="D1170" t="s">
        <v>48</v>
      </c>
      <c r="E1170">
        <v>0</v>
      </c>
    </row>
    <row r="1171" spans="1:5">
      <c r="A1171" t="s">
        <v>148</v>
      </c>
      <c r="B1171" t="s">
        <v>149</v>
      </c>
      <c r="C1171">
        <v>-13</v>
      </c>
      <c r="D1171" t="s">
        <v>48</v>
      </c>
      <c r="E1171">
        <v>0</v>
      </c>
    </row>
    <row r="1172" spans="1:5">
      <c r="A1172" t="s">
        <v>148</v>
      </c>
      <c r="B1172" t="s">
        <v>149</v>
      </c>
      <c r="C1172">
        <v>-14</v>
      </c>
      <c r="D1172" t="s">
        <v>48</v>
      </c>
      <c r="E1172">
        <v>0</v>
      </c>
    </row>
    <row r="1173" spans="1:5">
      <c r="A1173" t="s">
        <v>148</v>
      </c>
      <c r="B1173" t="s">
        <v>149</v>
      </c>
      <c r="C1173">
        <v>-15</v>
      </c>
      <c r="D1173" t="s">
        <v>48</v>
      </c>
      <c r="E1173">
        <v>0</v>
      </c>
    </row>
    <row r="1174" spans="1:5">
      <c r="A1174" t="s">
        <v>148</v>
      </c>
      <c r="B1174" t="s">
        <v>149</v>
      </c>
      <c r="C1174">
        <v>-16</v>
      </c>
      <c r="D1174" t="s">
        <v>48</v>
      </c>
      <c r="E1174">
        <v>0</v>
      </c>
    </row>
    <row r="1175" spans="1:5">
      <c r="A1175" t="s">
        <v>148</v>
      </c>
      <c r="B1175" t="s">
        <v>149</v>
      </c>
      <c r="C1175">
        <v>-17</v>
      </c>
      <c r="D1175" t="s">
        <v>48</v>
      </c>
      <c r="E1175">
        <v>0</v>
      </c>
    </row>
    <row r="1176" spans="1:5">
      <c r="A1176" t="s">
        <v>148</v>
      </c>
      <c r="B1176" t="s">
        <v>149</v>
      </c>
      <c r="C1176">
        <v>-18</v>
      </c>
      <c r="D1176" t="s">
        <v>48</v>
      </c>
      <c r="E1176">
        <v>0</v>
      </c>
    </row>
    <row r="1177" spans="1:5">
      <c r="A1177" t="s">
        <v>148</v>
      </c>
      <c r="B1177" t="s">
        <v>149</v>
      </c>
      <c r="C1177">
        <v>0</v>
      </c>
      <c r="D1177" t="s">
        <v>55</v>
      </c>
      <c r="E1177">
        <v>0</v>
      </c>
    </row>
    <row r="1178" spans="1:5">
      <c r="A1178" t="s">
        <v>148</v>
      </c>
      <c r="B1178" t="s">
        <v>149</v>
      </c>
      <c r="C1178">
        <v>-1</v>
      </c>
      <c r="D1178" t="s">
        <v>55</v>
      </c>
      <c r="E1178">
        <v>0</v>
      </c>
    </row>
    <row r="1179" spans="1:5">
      <c r="A1179" t="s">
        <v>148</v>
      </c>
      <c r="B1179" t="s">
        <v>149</v>
      </c>
      <c r="C1179">
        <v>-2</v>
      </c>
      <c r="D1179" t="s">
        <v>55</v>
      </c>
      <c r="E1179">
        <v>0</v>
      </c>
    </row>
    <row r="1180" spans="1:5">
      <c r="A1180" t="s">
        <v>148</v>
      </c>
      <c r="B1180" t="s">
        <v>149</v>
      </c>
      <c r="C1180">
        <v>-3</v>
      </c>
      <c r="D1180" t="s">
        <v>55</v>
      </c>
      <c r="E1180">
        <v>0</v>
      </c>
    </row>
    <row r="1181" spans="1:5">
      <c r="A1181" t="s">
        <v>148</v>
      </c>
      <c r="B1181" t="s">
        <v>149</v>
      </c>
      <c r="C1181">
        <v>-4</v>
      </c>
      <c r="D1181" t="s">
        <v>55</v>
      </c>
      <c r="E1181">
        <v>0</v>
      </c>
    </row>
    <row r="1182" spans="1:5">
      <c r="A1182" t="s">
        <v>148</v>
      </c>
      <c r="B1182" t="s">
        <v>149</v>
      </c>
      <c r="C1182">
        <v>-5</v>
      </c>
      <c r="D1182" t="s">
        <v>55</v>
      </c>
      <c r="E1182">
        <v>0</v>
      </c>
    </row>
    <row r="1183" spans="1:5">
      <c r="A1183" t="s">
        <v>148</v>
      </c>
      <c r="B1183" t="s">
        <v>149</v>
      </c>
      <c r="C1183">
        <v>-6</v>
      </c>
      <c r="D1183" t="s">
        <v>55</v>
      </c>
      <c r="E1183">
        <v>0</v>
      </c>
    </row>
    <row r="1184" spans="1:5">
      <c r="A1184" t="s">
        <v>148</v>
      </c>
      <c r="B1184" t="s">
        <v>149</v>
      </c>
      <c r="C1184">
        <v>-7</v>
      </c>
      <c r="D1184" t="s">
        <v>55</v>
      </c>
      <c r="E1184">
        <v>0</v>
      </c>
    </row>
    <row r="1185" spans="1:5">
      <c r="A1185" t="s">
        <v>148</v>
      </c>
      <c r="B1185" t="s">
        <v>149</v>
      </c>
      <c r="C1185">
        <v>-8</v>
      </c>
      <c r="D1185" t="s">
        <v>55</v>
      </c>
      <c r="E1185">
        <v>0</v>
      </c>
    </row>
    <row r="1186" spans="1:5">
      <c r="A1186" t="s">
        <v>148</v>
      </c>
      <c r="B1186" t="s">
        <v>149</v>
      </c>
      <c r="C1186">
        <v>-9</v>
      </c>
      <c r="D1186" t="s">
        <v>55</v>
      </c>
      <c r="E1186">
        <v>0</v>
      </c>
    </row>
    <row r="1187" spans="1:5">
      <c r="A1187" t="s">
        <v>148</v>
      </c>
      <c r="B1187" t="s">
        <v>149</v>
      </c>
      <c r="C1187">
        <v>-10</v>
      </c>
      <c r="D1187" t="s">
        <v>55</v>
      </c>
      <c r="E1187">
        <v>0</v>
      </c>
    </row>
    <row r="1188" spans="1:5">
      <c r="A1188" t="s">
        <v>148</v>
      </c>
      <c r="B1188" t="s">
        <v>149</v>
      </c>
      <c r="C1188">
        <v>-11</v>
      </c>
      <c r="D1188" t="s">
        <v>55</v>
      </c>
      <c r="E1188">
        <v>0</v>
      </c>
    </row>
    <row r="1189" spans="1:5">
      <c r="A1189" t="s">
        <v>148</v>
      </c>
      <c r="B1189" t="s">
        <v>149</v>
      </c>
      <c r="C1189">
        <v>-12</v>
      </c>
      <c r="D1189" t="s">
        <v>55</v>
      </c>
      <c r="E1189">
        <v>0</v>
      </c>
    </row>
    <row r="1190" spans="1:5">
      <c r="A1190" t="s">
        <v>148</v>
      </c>
      <c r="B1190" t="s">
        <v>149</v>
      </c>
      <c r="C1190">
        <v>-13</v>
      </c>
      <c r="D1190" t="s">
        <v>55</v>
      </c>
      <c r="E1190">
        <v>0</v>
      </c>
    </row>
    <row r="1191" spans="1:5">
      <c r="A1191" t="s">
        <v>148</v>
      </c>
      <c r="B1191" t="s">
        <v>149</v>
      </c>
      <c r="C1191">
        <v>-14</v>
      </c>
      <c r="D1191" t="s">
        <v>55</v>
      </c>
      <c r="E1191">
        <v>0</v>
      </c>
    </row>
    <row r="1192" spans="1:5">
      <c r="A1192" t="s">
        <v>148</v>
      </c>
      <c r="B1192" t="s">
        <v>149</v>
      </c>
      <c r="C1192">
        <v>-15</v>
      </c>
      <c r="D1192" t="s">
        <v>55</v>
      </c>
      <c r="E1192">
        <v>0</v>
      </c>
    </row>
    <row r="1193" spans="1:5">
      <c r="A1193" t="s">
        <v>148</v>
      </c>
      <c r="B1193" t="s">
        <v>149</v>
      </c>
      <c r="C1193">
        <v>-16</v>
      </c>
      <c r="D1193" t="s">
        <v>55</v>
      </c>
      <c r="E1193">
        <v>0</v>
      </c>
    </row>
    <row r="1194" spans="1:5">
      <c r="A1194" t="s">
        <v>148</v>
      </c>
      <c r="B1194" t="s">
        <v>149</v>
      </c>
      <c r="C1194">
        <v>-17</v>
      </c>
      <c r="D1194" t="s">
        <v>55</v>
      </c>
      <c r="E1194">
        <v>0</v>
      </c>
    </row>
    <row r="1195" spans="1:5">
      <c r="A1195" t="s">
        <v>148</v>
      </c>
      <c r="B1195" t="s">
        <v>149</v>
      </c>
      <c r="C1195">
        <v>-18</v>
      </c>
      <c r="D1195" t="s">
        <v>55</v>
      </c>
      <c r="E1195">
        <v>0</v>
      </c>
    </row>
    <row r="1196" spans="1:5">
      <c r="A1196" t="s">
        <v>148</v>
      </c>
      <c r="B1196" t="s">
        <v>149</v>
      </c>
      <c r="C1196">
        <v>0</v>
      </c>
      <c r="D1196" t="s">
        <v>62</v>
      </c>
      <c r="E1196">
        <v>0.2505</v>
      </c>
    </row>
    <row r="1197" spans="1:5">
      <c r="A1197" t="s">
        <v>148</v>
      </c>
      <c r="B1197" t="s">
        <v>149</v>
      </c>
      <c r="C1197">
        <v>-1</v>
      </c>
      <c r="D1197" t="s">
        <v>62</v>
      </c>
      <c r="E1197">
        <v>0.25009999999999999</v>
      </c>
    </row>
    <row r="1198" spans="1:5">
      <c r="A1198" t="s">
        <v>148</v>
      </c>
      <c r="B1198" t="s">
        <v>149</v>
      </c>
      <c r="C1198">
        <v>-2</v>
      </c>
      <c r="D1198" t="s">
        <v>62</v>
      </c>
      <c r="E1198">
        <v>0.20399999999999999</v>
      </c>
    </row>
    <row r="1199" spans="1:5">
      <c r="A1199" t="s">
        <v>148</v>
      </c>
      <c r="B1199" t="s">
        <v>149</v>
      </c>
      <c r="C1199">
        <v>-3</v>
      </c>
      <c r="D1199" t="s">
        <v>62</v>
      </c>
      <c r="E1199">
        <v>0.2261</v>
      </c>
    </row>
    <row r="1200" spans="1:5">
      <c r="A1200" t="s">
        <v>148</v>
      </c>
      <c r="B1200" t="s">
        <v>149</v>
      </c>
      <c r="C1200">
        <v>-4</v>
      </c>
      <c r="D1200" t="s">
        <v>62</v>
      </c>
      <c r="E1200">
        <v>0.19550000000000001</v>
      </c>
    </row>
    <row r="1201" spans="1:5">
      <c r="A1201" t="s">
        <v>148</v>
      </c>
      <c r="B1201" t="s">
        <v>149</v>
      </c>
      <c r="C1201">
        <v>-5</v>
      </c>
      <c r="D1201" t="s">
        <v>62</v>
      </c>
      <c r="E1201">
        <v>0.18890000000000001</v>
      </c>
    </row>
    <row r="1202" spans="1:5">
      <c r="A1202" t="s">
        <v>148</v>
      </c>
      <c r="B1202" t="s">
        <v>149</v>
      </c>
      <c r="C1202">
        <v>-6</v>
      </c>
      <c r="D1202" t="s">
        <v>62</v>
      </c>
      <c r="E1202">
        <v>0.16309999999999999</v>
      </c>
    </row>
    <row r="1203" spans="1:5">
      <c r="A1203" t="s">
        <v>148</v>
      </c>
      <c r="B1203" t="s">
        <v>149</v>
      </c>
      <c r="C1203">
        <v>-7</v>
      </c>
      <c r="D1203" t="s">
        <v>62</v>
      </c>
      <c r="E1203">
        <v>0.23130000000000001</v>
      </c>
    </row>
    <row r="1204" spans="1:5">
      <c r="A1204" t="s">
        <v>148</v>
      </c>
      <c r="B1204" t="s">
        <v>149</v>
      </c>
      <c r="C1204">
        <v>-8</v>
      </c>
      <c r="D1204" t="s">
        <v>62</v>
      </c>
      <c r="E1204">
        <v>0.18759999999999999</v>
      </c>
    </row>
    <row r="1205" spans="1:5">
      <c r="A1205" t="s">
        <v>148</v>
      </c>
      <c r="B1205" t="s">
        <v>149</v>
      </c>
      <c r="C1205">
        <v>-9</v>
      </c>
      <c r="D1205" t="s">
        <v>62</v>
      </c>
      <c r="E1205">
        <v>0.24329999999999999</v>
      </c>
    </row>
    <row r="1206" spans="1:5">
      <c r="A1206" t="s">
        <v>148</v>
      </c>
      <c r="B1206" t="s">
        <v>149</v>
      </c>
      <c r="C1206">
        <v>-10</v>
      </c>
      <c r="D1206" t="s">
        <v>62</v>
      </c>
      <c r="E1206">
        <v>0.22320000000000001</v>
      </c>
    </row>
    <row r="1207" spans="1:5">
      <c r="A1207" t="s">
        <v>148</v>
      </c>
      <c r="B1207" t="s">
        <v>149</v>
      </c>
      <c r="C1207">
        <v>-11</v>
      </c>
      <c r="D1207" t="s">
        <v>62</v>
      </c>
      <c r="E1207">
        <v>0.1663</v>
      </c>
    </row>
    <row r="1208" spans="1:5">
      <c r="A1208" t="s">
        <v>148</v>
      </c>
      <c r="B1208" t="s">
        <v>149</v>
      </c>
      <c r="C1208">
        <v>-12</v>
      </c>
      <c r="D1208" t="s">
        <v>62</v>
      </c>
      <c r="E1208">
        <v>0.25219999999999998</v>
      </c>
    </row>
    <row r="1209" spans="1:5">
      <c r="A1209" t="s">
        <v>148</v>
      </c>
      <c r="B1209" t="s">
        <v>149</v>
      </c>
      <c r="C1209">
        <v>-13</v>
      </c>
      <c r="D1209" t="s">
        <v>62</v>
      </c>
      <c r="E1209">
        <v>0.1842</v>
      </c>
    </row>
    <row r="1210" spans="1:5">
      <c r="A1210" t="s">
        <v>148</v>
      </c>
      <c r="B1210" t="s">
        <v>149</v>
      </c>
      <c r="C1210">
        <v>-14</v>
      </c>
      <c r="D1210" t="s">
        <v>62</v>
      </c>
      <c r="E1210">
        <v>0.13</v>
      </c>
    </row>
    <row r="1211" spans="1:5">
      <c r="A1211" t="s">
        <v>148</v>
      </c>
      <c r="B1211" t="s">
        <v>149</v>
      </c>
      <c r="C1211">
        <v>-15</v>
      </c>
      <c r="D1211" t="s">
        <v>62</v>
      </c>
      <c r="E1211">
        <v>0.12330000000000001</v>
      </c>
    </row>
    <row r="1212" spans="1:5">
      <c r="A1212" t="s">
        <v>148</v>
      </c>
      <c r="B1212" t="s">
        <v>149</v>
      </c>
      <c r="C1212">
        <v>-16</v>
      </c>
      <c r="D1212" t="s">
        <v>62</v>
      </c>
      <c r="E1212">
        <v>0.1953</v>
      </c>
    </row>
    <row r="1213" spans="1:5">
      <c r="A1213" t="s">
        <v>148</v>
      </c>
      <c r="B1213" t="s">
        <v>149</v>
      </c>
      <c r="C1213">
        <v>-17</v>
      </c>
      <c r="D1213" t="s">
        <v>62</v>
      </c>
      <c r="E1213">
        <v>0.30909999999999999</v>
      </c>
    </row>
    <row r="1214" spans="1:5">
      <c r="A1214" t="s">
        <v>148</v>
      </c>
      <c r="B1214" t="s">
        <v>149</v>
      </c>
      <c r="C1214">
        <v>-18</v>
      </c>
      <c r="D1214" t="s">
        <v>62</v>
      </c>
      <c r="E1214">
        <v>0.20760000000000001</v>
      </c>
    </row>
    <row r="1215" spans="1:5">
      <c r="A1215" t="s">
        <v>148</v>
      </c>
      <c r="B1215" t="s">
        <v>149</v>
      </c>
      <c r="C1215">
        <v>0</v>
      </c>
      <c r="D1215" t="s">
        <v>57</v>
      </c>
      <c r="E1215">
        <v>3488000000</v>
      </c>
    </row>
    <row r="1216" spans="1:5">
      <c r="A1216" t="s">
        <v>148</v>
      </c>
      <c r="B1216" t="s">
        <v>149</v>
      </c>
      <c r="C1216">
        <v>-1</v>
      </c>
      <c r="D1216" t="s">
        <v>57</v>
      </c>
      <c r="E1216">
        <v>3488000000</v>
      </c>
    </row>
    <row r="1217" spans="1:5">
      <c r="A1217" t="s">
        <v>148</v>
      </c>
      <c r="B1217" t="s">
        <v>149</v>
      </c>
      <c r="C1217">
        <v>-2</v>
      </c>
      <c r="D1217" t="s">
        <v>57</v>
      </c>
      <c r="E1217">
        <v>3226000000</v>
      </c>
    </row>
    <row r="1218" spans="1:5">
      <c r="A1218" t="s">
        <v>148</v>
      </c>
      <c r="B1218" t="s">
        <v>149</v>
      </c>
      <c r="C1218">
        <v>-3</v>
      </c>
      <c r="D1218" t="s">
        <v>57</v>
      </c>
      <c r="E1218">
        <v>4608000000</v>
      </c>
    </row>
    <row r="1219" spans="1:5">
      <c r="A1219" t="s">
        <v>148</v>
      </c>
      <c r="B1219" t="s">
        <v>149</v>
      </c>
      <c r="C1219">
        <v>-4</v>
      </c>
      <c r="D1219" t="s">
        <v>57</v>
      </c>
      <c r="E1219">
        <v>2194000000</v>
      </c>
    </row>
    <row r="1220" spans="1:5">
      <c r="A1220" t="s">
        <v>148</v>
      </c>
      <c r="B1220" t="s">
        <v>149</v>
      </c>
      <c r="C1220">
        <v>-5</v>
      </c>
      <c r="D1220" t="s">
        <v>57</v>
      </c>
      <c r="E1220">
        <v>2025000000</v>
      </c>
    </row>
    <row r="1221" spans="1:5">
      <c r="A1221" t="s">
        <v>148</v>
      </c>
      <c r="B1221" t="s">
        <v>149</v>
      </c>
      <c r="C1221">
        <v>-6</v>
      </c>
      <c r="D1221" t="s">
        <v>57</v>
      </c>
      <c r="E1221">
        <v>2956000000</v>
      </c>
    </row>
    <row r="1222" spans="1:5">
      <c r="A1222" t="s">
        <v>148</v>
      </c>
      <c r="B1222" t="s">
        <v>149</v>
      </c>
      <c r="C1222">
        <v>-7</v>
      </c>
      <c r="D1222" t="s">
        <v>57</v>
      </c>
      <c r="E1222">
        <v>2381000000</v>
      </c>
    </row>
    <row r="1223" spans="1:5">
      <c r="A1223" t="s">
        <v>148</v>
      </c>
      <c r="B1223" t="s">
        <v>149</v>
      </c>
      <c r="C1223">
        <v>-8</v>
      </c>
      <c r="D1223" t="s">
        <v>57</v>
      </c>
      <c r="E1223">
        <v>-816000000</v>
      </c>
    </row>
    <row r="1224" spans="1:5">
      <c r="A1224" t="s">
        <v>148</v>
      </c>
      <c r="B1224" t="s">
        <v>149</v>
      </c>
      <c r="C1224">
        <v>-9</v>
      </c>
      <c r="D1224" t="s">
        <v>57</v>
      </c>
      <c r="E1224">
        <v>2796000000</v>
      </c>
    </row>
    <row r="1225" spans="1:5">
      <c r="A1225" t="s">
        <v>148</v>
      </c>
      <c r="B1225" t="s">
        <v>149</v>
      </c>
      <c r="C1225">
        <v>-10</v>
      </c>
      <c r="D1225" t="s">
        <v>57</v>
      </c>
      <c r="E1225">
        <v>1661000000</v>
      </c>
    </row>
    <row r="1226" spans="1:5">
      <c r="A1226" t="s">
        <v>148</v>
      </c>
      <c r="B1226" t="s">
        <v>149</v>
      </c>
      <c r="C1226">
        <v>-11</v>
      </c>
      <c r="D1226" t="s">
        <v>57</v>
      </c>
      <c r="E1226">
        <v>1720000000</v>
      </c>
    </row>
    <row r="1227" spans="1:5">
      <c r="A1227" t="s">
        <v>148</v>
      </c>
      <c r="B1227" t="s">
        <v>149</v>
      </c>
      <c r="C1227">
        <v>-12</v>
      </c>
      <c r="D1227" t="s">
        <v>57</v>
      </c>
      <c r="E1227">
        <v>1688000000</v>
      </c>
    </row>
    <row r="1228" spans="1:5">
      <c r="A1228" t="s">
        <v>148</v>
      </c>
      <c r="B1228" t="s">
        <v>149</v>
      </c>
      <c r="C1228">
        <v>-13</v>
      </c>
      <c r="D1228" t="s">
        <v>57</v>
      </c>
      <c r="E1228">
        <v>74000000</v>
      </c>
    </row>
    <row r="1229" spans="1:5">
      <c r="A1229" t="s">
        <v>148</v>
      </c>
      <c r="B1229" t="s">
        <v>149</v>
      </c>
      <c r="C1229">
        <v>-14</v>
      </c>
      <c r="D1229" t="s">
        <v>57</v>
      </c>
      <c r="E1229">
        <v>-281000000</v>
      </c>
    </row>
    <row r="1230" spans="1:5">
      <c r="A1230" t="s">
        <v>148</v>
      </c>
      <c r="B1230" t="s">
        <v>149</v>
      </c>
      <c r="C1230">
        <v>-15</v>
      </c>
      <c r="D1230" t="s">
        <v>57</v>
      </c>
      <c r="E1230">
        <v>74000000</v>
      </c>
    </row>
    <row r="1231" spans="1:5">
      <c r="A1231" t="s">
        <v>148</v>
      </c>
      <c r="B1231" t="s">
        <v>149</v>
      </c>
      <c r="C1231">
        <v>-16</v>
      </c>
      <c r="D1231" t="s">
        <v>57</v>
      </c>
      <c r="E1231">
        <v>-144000000</v>
      </c>
    </row>
    <row r="1232" spans="1:5">
      <c r="A1232" t="s">
        <v>148</v>
      </c>
      <c r="B1232" t="s">
        <v>149</v>
      </c>
      <c r="C1232">
        <v>-17</v>
      </c>
      <c r="D1232" t="s">
        <v>57</v>
      </c>
      <c r="E1232">
        <v>459000000</v>
      </c>
    </row>
    <row r="1233" spans="1:5">
      <c r="A1233" t="s">
        <v>148</v>
      </c>
      <c r="B1233" t="s">
        <v>149</v>
      </c>
      <c r="C1233">
        <v>-18</v>
      </c>
      <c r="D1233" t="s">
        <v>57</v>
      </c>
      <c r="E1233">
        <v>407000000</v>
      </c>
    </row>
    <row r="1234" spans="1:5">
      <c r="A1234" t="s">
        <v>148</v>
      </c>
      <c r="B1234" t="s">
        <v>149</v>
      </c>
      <c r="C1234">
        <v>0</v>
      </c>
      <c r="D1234" t="s">
        <v>63</v>
      </c>
      <c r="E1234">
        <v>-2.69E-2</v>
      </c>
    </row>
    <row r="1235" spans="1:5">
      <c r="A1235" t="s">
        <v>148</v>
      </c>
      <c r="B1235" t="s">
        <v>149</v>
      </c>
      <c r="C1235">
        <v>-1</v>
      </c>
      <c r="D1235" t="s">
        <v>63</v>
      </c>
      <c r="E1235">
        <v>-7.0000000000000001E-3</v>
      </c>
    </row>
    <row r="1236" spans="1:5">
      <c r="A1236" t="s">
        <v>148</v>
      </c>
      <c r="B1236" t="s">
        <v>149</v>
      </c>
      <c r="C1236">
        <v>-2</v>
      </c>
      <c r="D1236" t="s">
        <v>63</v>
      </c>
      <c r="E1236">
        <v>-2.4899999999999999E-2</v>
      </c>
    </row>
    <row r="1237" spans="1:5">
      <c r="A1237" t="s">
        <v>148</v>
      </c>
      <c r="B1237" t="s">
        <v>149</v>
      </c>
      <c r="C1237">
        <v>-3</v>
      </c>
      <c r="D1237" t="s">
        <v>63</v>
      </c>
      <c r="E1237">
        <v>-4.4000000000000003E-3</v>
      </c>
    </row>
    <row r="1238" spans="1:5">
      <c r="A1238" t="s">
        <v>148</v>
      </c>
      <c r="B1238" t="s">
        <v>149</v>
      </c>
      <c r="C1238">
        <v>-4</v>
      </c>
      <c r="D1238" t="s">
        <v>63</v>
      </c>
      <c r="E1238">
        <v>-2.0999999999999999E-3</v>
      </c>
    </row>
    <row r="1239" spans="1:5">
      <c r="A1239" t="s">
        <v>148</v>
      </c>
      <c r="B1239" t="s">
        <v>149</v>
      </c>
      <c r="C1239">
        <v>-5</v>
      </c>
      <c r="D1239" t="s">
        <v>63</v>
      </c>
      <c r="E1239">
        <v>-5.3199999999999997E-2</v>
      </c>
    </row>
    <row r="1240" spans="1:5">
      <c r="A1240" t="s">
        <v>148</v>
      </c>
      <c r="B1240" t="s">
        <v>149</v>
      </c>
      <c r="C1240">
        <v>-6</v>
      </c>
      <c r="D1240" t="s">
        <v>63</v>
      </c>
      <c r="E1240">
        <v>2.2499999999999999E-2</v>
      </c>
    </row>
    <row r="1241" spans="1:5">
      <c r="A1241" t="s">
        <v>148</v>
      </c>
      <c r="B1241" t="s">
        <v>149</v>
      </c>
      <c r="C1241">
        <v>-7</v>
      </c>
      <c r="D1241" t="s">
        <v>63</v>
      </c>
      <c r="E1241">
        <v>0.49340000000000001</v>
      </c>
    </row>
    <row r="1242" spans="1:5">
      <c r="A1242" t="s">
        <v>148</v>
      </c>
      <c r="B1242" t="s">
        <v>149</v>
      </c>
      <c r="C1242">
        <v>-8</v>
      </c>
      <c r="D1242" t="s">
        <v>63</v>
      </c>
      <c r="E1242">
        <v>-5.7700000000000001E-2</v>
      </c>
    </row>
    <row r="1243" spans="1:5">
      <c r="A1243" t="s">
        <v>148</v>
      </c>
      <c r="B1243" t="s">
        <v>149</v>
      </c>
      <c r="C1243">
        <v>-9</v>
      </c>
      <c r="D1243" t="s">
        <v>63</v>
      </c>
      <c r="E1243">
        <v>0.16170000000000001</v>
      </c>
    </row>
    <row r="1244" spans="1:5">
      <c r="A1244" t="s">
        <v>148</v>
      </c>
      <c r="B1244" t="s">
        <v>149</v>
      </c>
      <c r="C1244">
        <v>-10</v>
      </c>
      <c r="D1244" t="s">
        <v>63</v>
      </c>
      <c r="E1244">
        <v>0.12659999999999999</v>
      </c>
    </row>
    <row r="1245" spans="1:5">
      <c r="A1245" t="s">
        <v>148</v>
      </c>
      <c r="B1245" t="s">
        <v>149</v>
      </c>
      <c r="C1245">
        <v>-11</v>
      </c>
      <c r="D1245" t="s">
        <v>63</v>
      </c>
      <c r="E1245">
        <v>0.26540000000000002</v>
      </c>
    </row>
    <row r="1246" spans="1:5">
      <c r="A1246" t="s">
        <v>148</v>
      </c>
      <c r="B1246" t="s">
        <v>149</v>
      </c>
      <c r="C1246">
        <v>-12</v>
      </c>
      <c r="D1246" t="s">
        <v>63</v>
      </c>
      <c r="E1246">
        <v>0.2959</v>
      </c>
    </row>
    <row r="1247" spans="1:5">
      <c r="A1247" t="s">
        <v>148</v>
      </c>
      <c r="B1247" t="s">
        <v>149</v>
      </c>
      <c r="C1247">
        <v>-13</v>
      </c>
      <c r="D1247" t="s">
        <v>63</v>
      </c>
      <c r="E1247">
        <v>0.123</v>
      </c>
    </row>
    <row r="1248" spans="1:5">
      <c r="A1248" t="s">
        <v>148</v>
      </c>
      <c r="B1248" t="s">
        <v>149</v>
      </c>
      <c r="C1248">
        <v>-14</v>
      </c>
      <c r="D1248" t="s">
        <v>63</v>
      </c>
      <c r="E1248">
        <v>1.9400000000000001E-2</v>
      </c>
    </row>
    <row r="1249" spans="1:5">
      <c r="A1249" t="s">
        <v>148</v>
      </c>
      <c r="B1249" t="s">
        <v>149</v>
      </c>
      <c r="C1249">
        <v>-15</v>
      </c>
      <c r="D1249" t="s">
        <v>63</v>
      </c>
      <c r="E1249">
        <v>-0.1179</v>
      </c>
    </row>
    <row r="1250" spans="1:5">
      <c r="A1250" t="s">
        <v>148</v>
      </c>
      <c r="B1250" t="s">
        <v>149</v>
      </c>
      <c r="C1250">
        <v>-16</v>
      </c>
      <c r="D1250" t="s">
        <v>63</v>
      </c>
      <c r="E1250">
        <v>0.4824</v>
      </c>
    </row>
    <row r="1251" spans="1:5">
      <c r="A1251" t="s">
        <v>148</v>
      </c>
      <c r="B1251" t="s">
        <v>149</v>
      </c>
      <c r="C1251">
        <v>-17</v>
      </c>
      <c r="D1251" t="s">
        <v>63</v>
      </c>
      <c r="E1251">
        <v>0.19089999999999999</v>
      </c>
    </row>
    <row r="1252" spans="1:5">
      <c r="A1252" t="s">
        <v>148</v>
      </c>
      <c r="B1252" t="s">
        <v>149</v>
      </c>
      <c r="C1252">
        <v>0</v>
      </c>
      <c r="D1252" t="s">
        <v>46</v>
      </c>
      <c r="E1252">
        <v>9.06E-2</v>
      </c>
    </row>
    <row r="1253" spans="1:5">
      <c r="A1253" t="s">
        <v>148</v>
      </c>
      <c r="B1253" t="s">
        <v>149</v>
      </c>
      <c r="C1253">
        <v>-1</v>
      </c>
      <c r="D1253" t="s">
        <v>46</v>
      </c>
      <c r="E1253">
        <v>8.5000000000000006E-2</v>
      </c>
    </row>
    <row r="1254" spans="1:5">
      <c r="A1254" t="s">
        <v>148</v>
      </c>
      <c r="B1254" t="s">
        <v>149</v>
      </c>
      <c r="C1254">
        <v>-2</v>
      </c>
      <c r="D1254" t="s">
        <v>46</v>
      </c>
      <c r="E1254">
        <v>7.4399999999999994E-2</v>
      </c>
    </row>
    <row r="1255" spans="1:5">
      <c r="A1255" t="s">
        <v>148</v>
      </c>
      <c r="B1255" t="s">
        <v>149</v>
      </c>
      <c r="C1255">
        <v>-3</v>
      </c>
      <c r="D1255" t="s">
        <v>46</v>
      </c>
      <c r="E1255">
        <v>8.7999999999999995E-2</v>
      </c>
    </row>
    <row r="1256" spans="1:5">
      <c r="A1256" t="s">
        <v>148</v>
      </c>
      <c r="B1256" t="s">
        <v>149</v>
      </c>
      <c r="C1256">
        <v>-4</v>
      </c>
      <c r="D1256" t="s">
        <v>46</v>
      </c>
      <c r="E1256">
        <v>7.85E-2</v>
      </c>
    </row>
    <row r="1257" spans="1:5">
      <c r="A1257" t="s">
        <v>148</v>
      </c>
      <c r="B1257" t="s">
        <v>149</v>
      </c>
      <c r="C1257">
        <v>-5</v>
      </c>
      <c r="D1257" t="s">
        <v>46</v>
      </c>
      <c r="E1257">
        <v>7.8299999999999995E-2</v>
      </c>
    </row>
    <row r="1258" spans="1:5">
      <c r="A1258" t="s">
        <v>148</v>
      </c>
      <c r="B1258" t="s">
        <v>149</v>
      </c>
      <c r="C1258">
        <v>-6</v>
      </c>
      <c r="D1258" t="s">
        <v>46</v>
      </c>
      <c r="E1258">
        <v>7.3400000000000007E-2</v>
      </c>
    </row>
    <row r="1259" spans="1:5">
      <c r="A1259" t="s">
        <v>148</v>
      </c>
      <c r="B1259" t="s">
        <v>149</v>
      </c>
      <c r="C1259">
        <v>-7</v>
      </c>
      <c r="D1259" t="s">
        <v>46</v>
      </c>
      <c r="E1259">
        <v>0.1038</v>
      </c>
    </row>
    <row r="1260" spans="1:5">
      <c r="A1260" t="s">
        <v>148</v>
      </c>
      <c r="B1260" t="s">
        <v>149</v>
      </c>
      <c r="C1260">
        <v>-8</v>
      </c>
      <c r="D1260" t="s">
        <v>46</v>
      </c>
      <c r="E1260">
        <v>6.6600000000000006E-2</v>
      </c>
    </row>
    <row r="1261" spans="1:5">
      <c r="A1261" t="s">
        <v>148</v>
      </c>
      <c r="B1261" t="s">
        <v>149</v>
      </c>
      <c r="C1261">
        <v>-9</v>
      </c>
      <c r="D1261" t="s">
        <v>46</v>
      </c>
      <c r="E1261">
        <v>0.1149</v>
      </c>
    </row>
    <row r="1262" spans="1:5">
      <c r="A1262" t="s">
        <v>148</v>
      </c>
      <c r="B1262" t="s">
        <v>149</v>
      </c>
      <c r="C1262">
        <v>-10</v>
      </c>
      <c r="D1262" t="s">
        <v>46</v>
      </c>
      <c r="E1262">
        <v>7.5700000000000003E-2</v>
      </c>
    </row>
    <row r="1263" spans="1:5">
      <c r="A1263" t="s">
        <v>148</v>
      </c>
      <c r="B1263" t="s">
        <v>149</v>
      </c>
      <c r="C1263">
        <v>-11</v>
      </c>
      <c r="D1263" t="s">
        <v>46</v>
      </c>
      <c r="E1263">
        <v>4.2599999999999999E-2</v>
      </c>
    </row>
    <row r="1264" spans="1:5">
      <c r="A1264" t="s">
        <v>148</v>
      </c>
      <c r="B1264" t="s">
        <v>149</v>
      </c>
      <c r="C1264">
        <v>-12</v>
      </c>
      <c r="D1264" t="s">
        <v>46</v>
      </c>
      <c r="E1264">
        <v>6.6100000000000006E-2</v>
      </c>
    </row>
    <row r="1265" spans="1:5">
      <c r="A1265" t="s">
        <v>148</v>
      </c>
      <c r="B1265" t="s">
        <v>149</v>
      </c>
      <c r="C1265">
        <v>-13</v>
      </c>
      <c r="D1265" t="s">
        <v>46</v>
      </c>
      <c r="E1265">
        <v>5.45E-2</v>
      </c>
    </row>
    <row r="1266" spans="1:5">
      <c r="A1266" t="s">
        <v>148</v>
      </c>
      <c r="B1266" t="s">
        <v>149</v>
      </c>
      <c r="C1266">
        <v>-14</v>
      </c>
      <c r="D1266" t="s">
        <v>46</v>
      </c>
      <c r="E1266">
        <v>3.4599999999999999E-2</v>
      </c>
    </row>
    <row r="1267" spans="1:5">
      <c r="A1267" t="s">
        <v>148</v>
      </c>
      <c r="B1267" t="s">
        <v>149</v>
      </c>
      <c r="C1267">
        <v>-15</v>
      </c>
      <c r="D1267" t="s">
        <v>46</v>
      </c>
      <c r="E1267">
        <v>3.2199999999999999E-2</v>
      </c>
    </row>
    <row r="1268" spans="1:5">
      <c r="A1268" t="s">
        <v>148</v>
      </c>
      <c r="B1268" t="s">
        <v>149</v>
      </c>
      <c r="C1268">
        <v>-16</v>
      </c>
      <c r="D1268" t="s">
        <v>46</v>
      </c>
      <c r="E1268">
        <v>8.3099999999999993E-2</v>
      </c>
    </row>
    <row r="1269" spans="1:5">
      <c r="A1269" t="s">
        <v>148</v>
      </c>
      <c r="B1269" t="s">
        <v>149</v>
      </c>
      <c r="C1269">
        <v>-17</v>
      </c>
      <c r="D1269" t="s">
        <v>46</v>
      </c>
      <c r="E1269">
        <v>0.15140000000000001</v>
      </c>
    </row>
    <row r="1270" spans="1:5">
      <c r="A1270" t="s">
        <v>148</v>
      </c>
      <c r="B1270" t="s">
        <v>149</v>
      </c>
      <c r="C1270">
        <v>-18</v>
      </c>
      <c r="D1270" t="s">
        <v>46</v>
      </c>
      <c r="E1270">
        <v>8.5400000000000004E-2</v>
      </c>
    </row>
    <row r="1271" spans="1:5">
      <c r="A1271" t="s">
        <v>148</v>
      </c>
      <c r="B1271" t="s">
        <v>149</v>
      </c>
      <c r="C1271">
        <v>0</v>
      </c>
      <c r="D1271" t="s">
        <v>58</v>
      </c>
      <c r="E1271">
        <v>3656658925</v>
      </c>
    </row>
    <row r="1272" spans="1:5">
      <c r="A1272" t="s">
        <v>148</v>
      </c>
      <c r="B1272" t="s">
        <v>149</v>
      </c>
      <c r="C1272">
        <v>-1</v>
      </c>
      <c r="D1272" t="s">
        <v>58</v>
      </c>
      <c r="E1272">
        <v>3663474503</v>
      </c>
    </row>
    <row r="1273" spans="1:5">
      <c r="A1273" t="s">
        <v>148</v>
      </c>
      <c r="B1273" t="s">
        <v>149</v>
      </c>
      <c r="C1273">
        <v>-2</v>
      </c>
      <c r="D1273" t="s">
        <v>58</v>
      </c>
      <c r="E1273">
        <v>3714789265</v>
      </c>
    </row>
    <row r="1274" spans="1:5">
      <c r="A1274" t="s">
        <v>148</v>
      </c>
      <c r="B1274" t="s">
        <v>149</v>
      </c>
      <c r="C1274">
        <v>-3</v>
      </c>
      <c r="D1274" t="s">
        <v>58</v>
      </c>
      <c r="E1274">
        <v>3756108312</v>
      </c>
    </row>
    <row r="1275" spans="1:5">
      <c r="A1275" t="s">
        <v>148</v>
      </c>
      <c r="B1275" t="s">
        <v>149</v>
      </c>
      <c r="C1275">
        <v>-4</v>
      </c>
      <c r="D1275" t="s">
        <v>58</v>
      </c>
      <c r="E1275">
        <v>3803952205</v>
      </c>
    </row>
    <row r="1276" spans="1:5">
      <c r="A1276" t="s">
        <v>148</v>
      </c>
      <c r="B1276" t="s">
        <v>149</v>
      </c>
      <c r="C1276">
        <v>-5</v>
      </c>
      <c r="D1276" t="s">
        <v>58</v>
      </c>
      <c r="E1276">
        <v>3772690715</v>
      </c>
    </row>
    <row r="1277" spans="1:5">
      <c r="A1277" t="s">
        <v>148</v>
      </c>
      <c r="B1277" t="s">
        <v>149</v>
      </c>
      <c r="C1277">
        <v>-6</v>
      </c>
      <c r="D1277" t="s">
        <v>58</v>
      </c>
      <c r="E1277">
        <v>3910294110</v>
      </c>
    </row>
    <row r="1278" spans="1:5">
      <c r="A1278" t="s">
        <v>148</v>
      </c>
      <c r="B1278" t="s">
        <v>149</v>
      </c>
      <c r="C1278">
        <v>-7</v>
      </c>
      <c r="D1278" t="s">
        <v>58</v>
      </c>
      <c r="E1278">
        <v>3941959112</v>
      </c>
    </row>
    <row r="1279" spans="1:5">
      <c r="A1279" t="s">
        <v>148</v>
      </c>
      <c r="B1279" t="s">
        <v>149</v>
      </c>
      <c r="C1279">
        <v>-8</v>
      </c>
      <c r="D1279" t="s">
        <v>58</v>
      </c>
      <c r="E1279">
        <v>3501000000</v>
      </c>
    </row>
    <row r="1280" spans="1:5">
      <c r="A1280" t="s">
        <v>148</v>
      </c>
      <c r="B1280" t="s">
        <v>149</v>
      </c>
      <c r="C1280">
        <v>-9</v>
      </c>
      <c r="D1280" t="s">
        <v>58</v>
      </c>
      <c r="E1280">
        <v>3404000000</v>
      </c>
    </row>
    <row r="1281" spans="1:5">
      <c r="A1281" t="s">
        <v>148</v>
      </c>
      <c r="B1281" t="s">
        <v>149</v>
      </c>
      <c r="C1281">
        <v>-10</v>
      </c>
      <c r="D1281" t="s">
        <v>58</v>
      </c>
      <c r="E1281">
        <v>3470000000</v>
      </c>
    </row>
    <row r="1282" spans="1:5">
      <c r="A1282" t="s">
        <v>148</v>
      </c>
      <c r="B1282" t="s">
        <v>149</v>
      </c>
      <c r="C1282">
        <v>-11</v>
      </c>
      <c r="D1282" t="s">
        <v>58</v>
      </c>
      <c r="E1282">
        <v>3492000000</v>
      </c>
    </row>
    <row r="1283" spans="1:5">
      <c r="A1283" t="s">
        <v>148</v>
      </c>
      <c r="B1283" t="s">
        <v>149</v>
      </c>
      <c r="C1283">
        <v>-12</v>
      </c>
      <c r="D1283" t="s">
        <v>58</v>
      </c>
      <c r="E1283">
        <v>3556190968</v>
      </c>
    </row>
    <row r="1284" spans="1:5">
      <c r="A1284" t="s">
        <v>148</v>
      </c>
      <c r="B1284" t="s">
        <v>149</v>
      </c>
      <c r="C1284">
        <v>-13</v>
      </c>
      <c r="D1284" t="s">
        <v>58</v>
      </c>
      <c r="E1284">
        <v>2042620014</v>
      </c>
    </row>
    <row r="1285" spans="1:5">
      <c r="A1285" t="s">
        <v>148</v>
      </c>
      <c r="B1285" t="s">
        <v>149</v>
      </c>
      <c r="C1285">
        <v>-14</v>
      </c>
      <c r="D1285" t="s">
        <v>58</v>
      </c>
      <c r="E1285">
        <v>1984000000</v>
      </c>
    </row>
    <row r="1286" spans="1:5">
      <c r="A1286" t="s">
        <v>148</v>
      </c>
      <c r="B1286" t="s">
        <v>149</v>
      </c>
      <c r="C1286">
        <v>-15</v>
      </c>
      <c r="D1286" t="s">
        <v>58</v>
      </c>
      <c r="E1286">
        <v>1972400000</v>
      </c>
    </row>
    <row r="1287" spans="1:5">
      <c r="A1287" t="s">
        <v>148</v>
      </c>
      <c r="B1287" t="s">
        <v>149</v>
      </c>
      <c r="C1287">
        <v>-16</v>
      </c>
      <c r="D1287" t="s">
        <v>58</v>
      </c>
      <c r="E1287">
        <v>1884100000</v>
      </c>
    </row>
    <row r="1288" spans="1:5">
      <c r="A1288" t="s">
        <v>148</v>
      </c>
      <c r="B1288" t="s">
        <v>149</v>
      </c>
      <c r="C1288">
        <v>-17</v>
      </c>
      <c r="D1288" t="s">
        <v>58</v>
      </c>
      <c r="E1288">
        <v>1240756099.5</v>
      </c>
    </row>
    <row r="1289" spans="1:5">
      <c r="A1289" t="s">
        <v>148</v>
      </c>
      <c r="B1289" t="s">
        <v>149</v>
      </c>
      <c r="C1289">
        <v>-18</v>
      </c>
      <c r="D1289" t="s">
        <v>58</v>
      </c>
      <c r="E1289">
        <v>1271978043</v>
      </c>
    </row>
    <row r="1290" spans="1:5">
      <c r="A1290" t="s">
        <v>148</v>
      </c>
      <c r="B1290" t="s">
        <v>149</v>
      </c>
      <c r="C1290">
        <v>0</v>
      </c>
      <c r="D1290" t="s">
        <v>54</v>
      </c>
      <c r="E1290">
        <v>26068000000</v>
      </c>
    </row>
    <row r="1291" spans="1:5">
      <c r="A1291" t="s">
        <v>148</v>
      </c>
      <c r="B1291" t="s">
        <v>149</v>
      </c>
      <c r="C1291">
        <v>-1</v>
      </c>
      <c r="D1291" t="s">
        <v>54</v>
      </c>
      <c r="E1291">
        <v>26068000000</v>
      </c>
    </row>
    <row r="1292" spans="1:5">
      <c r="A1292" t="s">
        <v>148</v>
      </c>
      <c r="B1292" t="s">
        <v>149</v>
      </c>
      <c r="C1292">
        <v>-2</v>
      </c>
      <c r="D1292" t="s">
        <v>54</v>
      </c>
      <c r="E1292">
        <v>20063000000</v>
      </c>
    </row>
    <row r="1293" spans="1:5">
      <c r="A1293" t="s">
        <v>148</v>
      </c>
      <c r="B1293" t="s">
        <v>149</v>
      </c>
      <c r="C1293">
        <v>-3</v>
      </c>
      <c r="D1293" t="s">
        <v>54</v>
      </c>
      <c r="E1293">
        <v>11158000000</v>
      </c>
    </row>
    <row r="1294" spans="1:5">
      <c r="A1294" t="s">
        <v>148</v>
      </c>
      <c r="B1294" t="s">
        <v>149</v>
      </c>
      <c r="C1294">
        <v>-4</v>
      </c>
      <c r="D1294" t="s">
        <v>54</v>
      </c>
      <c r="E1294">
        <v>9058000000</v>
      </c>
    </row>
    <row r="1295" spans="1:5">
      <c r="A1295" t="s">
        <v>148</v>
      </c>
      <c r="B1295" t="s">
        <v>149</v>
      </c>
      <c r="C1295">
        <v>-5</v>
      </c>
      <c r="D1295" t="s">
        <v>54</v>
      </c>
      <c r="E1295">
        <v>7800000000</v>
      </c>
    </row>
    <row r="1296" spans="1:5">
      <c r="A1296" t="s">
        <v>148</v>
      </c>
      <c r="B1296" t="s">
        <v>149</v>
      </c>
      <c r="C1296">
        <v>-6</v>
      </c>
      <c r="D1296" t="s">
        <v>54</v>
      </c>
      <c r="E1296">
        <v>7800000000</v>
      </c>
    </row>
    <row r="1297" spans="1:5">
      <c r="A1297" t="s">
        <v>148</v>
      </c>
      <c r="B1297" t="s">
        <v>149</v>
      </c>
      <c r="C1297">
        <v>-7</v>
      </c>
      <c r="D1297" t="s">
        <v>54</v>
      </c>
      <c r="E1297">
        <v>8152000000</v>
      </c>
    </row>
    <row r="1298" spans="1:5">
      <c r="A1298" t="s">
        <v>148</v>
      </c>
      <c r="B1298" t="s">
        <v>149</v>
      </c>
      <c r="C1298">
        <v>-8</v>
      </c>
      <c r="D1298" t="s">
        <v>54</v>
      </c>
      <c r="E1298">
        <v>31939000000</v>
      </c>
    </row>
    <row r="1299" spans="1:5">
      <c r="A1299" t="s">
        <v>148</v>
      </c>
      <c r="B1299" t="s">
        <v>149</v>
      </c>
      <c r="C1299">
        <v>-9</v>
      </c>
      <c r="D1299" t="s">
        <v>54</v>
      </c>
      <c r="E1299">
        <v>0</v>
      </c>
    </row>
    <row r="1300" spans="1:5">
      <c r="A1300" t="s">
        <v>148</v>
      </c>
      <c r="B1300" t="s">
        <v>149</v>
      </c>
      <c r="C1300">
        <v>-10</v>
      </c>
      <c r="D1300" t="s">
        <v>54</v>
      </c>
      <c r="E1300">
        <v>0</v>
      </c>
    </row>
    <row r="1301" spans="1:5">
      <c r="A1301" t="s">
        <v>148</v>
      </c>
      <c r="B1301" t="s">
        <v>149</v>
      </c>
      <c r="C1301">
        <v>-11</v>
      </c>
      <c r="D1301" t="s">
        <v>54</v>
      </c>
      <c r="E1301">
        <v>139000000</v>
      </c>
    </row>
    <row r="1302" spans="1:5">
      <c r="A1302" t="s">
        <v>148</v>
      </c>
      <c r="B1302" t="s">
        <v>149</v>
      </c>
      <c r="C1302">
        <v>-12</v>
      </c>
      <c r="D1302" t="s">
        <v>54</v>
      </c>
      <c r="E1302">
        <v>339000000</v>
      </c>
    </row>
    <row r="1303" spans="1:5">
      <c r="A1303" t="s">
        <v>148</v>
      </c>
      <c r="B1303" t="s">
        <v>149</v>
      </c>
      <c r="C1303">
        <v>-13</v>
      </c>
      <c r="D1303" t="s">
        <v>54</v>
      </c>
      <c r="E1303">
        <v>1009000000</v>
      </c>
    </row>
    <row r="1304" spans="1:5">
      <c r="A1304" t="s">
        <v>148</v>
      </c>
      <c r="B1304" t="s">
        <v>149</v>
      </c>
      <c r="C1304">
        <v>-14</v>
      </c>
      <c r="D1304" t="s">
        <v>54</v>
      </c>
      <c r="E1304">
        <v>1009000000</v>
      </c>
    </row>
    <row r="1305" spans="1:5">
      <c r="A1305" t="s">
        <v>148</v>
      </c>
      <c r="B1305" t="s">
        <v>149</v>
      </c>
      <c r="C1305">
        <v>-15</v>
      </c>
      <c r="D1305" t="s">
        <v>54</v>
      </c>
      <c r="E1305">
        <v>1559000000</v>
      </c>
    </row>
    <row r="1306" spans="1:5">
      <c r="A1306" t="s">
        <v>148</v>
      </c>
      <c r="B1306" t="s">
        <v>149</v>
      </c>
      <c r="C1306">
        <v>-16</v>
      </c>
      <c r="D1306" t="s">
        <v>54</v>
      </c>
      <c r="E1306">
        <v>2070000000</v>
      </c>
    </row>
    <row r="1307" spans="1:5">
      <c r="A1307" t="s">
        <v>148</v>
      </c>
      <c r="B1307" t="s">
        <v>149</v>
      </c>
      <c r="C1307">
        <v>-17</v>
      </c>
      <c r="D1307" t="s">
        <v>54</v>
      </c>
      <c r="E1307">
        <v>1478000000</v>
      </c>
    </row>
    <row r="1308" spans="1:5">
      <c r="A1308" t="s">
        <v>148</v>
      </c>
      <c r="B1308" t="s">
        <v>149</v>
      </c>
      <c r="C1308">
        <v>-18</v>
      </c>
      <c r="D1308" t="s">
        <v>54</v>
      </c>
      <c r="E1308">
        <v>1578000000</v>
      </c>
    </row>
    <row r="1309" spans="1:5">
      <c r="A1309" t="s">
        <v>148</v>
      </c>
      <c r="B1309" t="s">
        <v>149</v>
      </c>
      <c r="C1309">
        <v>0</v>
      </c>
      <c r="D1309" t="s">
        <v>59</v>
      </c>
      <c r="E1309">
        <v>59.52</v>
      </c>
    </row>
    <row r="1310" spans="1:5">
      <c r="A1310" t="s">
        <v>148</v>
      </c>
      <c r="B1310" t="s">
        <v>149</v>
      </c>
      <c r="C1310">
        <v>-1</v>
      </c>
      <c r="D1310" t="s">
        <v>59</v>
      </c>
      <c r="E1310">
        <v>66.03</v>
      </c>
    </row>
    <row r="1311" spans="1:5">
      <c r="A1311" t="s">
        <v>148</v>
      </c>
      <c r="B1311" t="s">
        <v>149</v>
      </c>
      <c r="C1311">
        <v>-2</v>
      </c>
      <c r="D1311" t="s">
        <v>59</v>
      </c>
      <c r="E1311">
        <v>62.58</v>
      </c>
    </row>
    <row r="1312" spans="1:5">
      <c r="A1312" t="s">
        <v>148</v>
      </c>
      <c r="B1312" t="s">
        <v>149</v>
      </c>
      <c r="C1312">
        <v>-3</v>
      </c>
      <c r="D1312" t="s">
        <v>59</v>
      </c>
      <c r="E1312">
        <v>58.48</v>
      </c>
    </row>
    <row r="1313" spans="1:5">
      <c r="A1313" t="s">
        <v>148</v>
      </c>
      <c r="B1313" t="s">
        <v>149</v>
      </c>
      <c r="C1313">
        <v>-4</v>
      </c>
      <c r="D1313" t="s">
        <v>59</v>
      </c>
      <c r="E1313">
        <v>43.97</v>
      </c>
    </row>
    <row r="1314" spans="1:5">
      <c r="A1314" t="s">
        <v>148</v>
      </c>
      <c r="B1314" t="s">
        <v>149</v>
      </c>
      <c r="C1314">
        <v>-5</v>
      </c>
      <c r="D1314" t="s">
        <v>59</v>
      </c>
      <c r="E1314">
        <v>33.25</v>
      </c>
    </row>
    <row r="1315" spans="1:5">
      <c r="A1315" t="s">
        <v>148</v>
      </c>
      <c r="B1315" t="s">
        <v>149</v>
      </c>
      <c r="C1315">
        <v>-6</v>
      </c>
      <c r="D1315" t="s">
        <v>59</v>
      </c>
      <c r="E1315">
        <v>42.42</v>
      </c>
    </row>
    <row r="1316" spans="1:5">
      <c r="A1316" t="s">
        <v>148</v>
      </c>
      <c r="B1316" t="s">
        <v>149</v>
      </c>
      <c r="C1316">
        <v>-7</v>
      </c>
      <c r="D1316" t="s">
        <v>59</v>
      </c>
      <c r="E1316">
        <v>41.67</v>
      </c>
    </row>
    <row r="1317" spans="1:5">
      <c r="A1317" t="s">
        <v>148</v>
      </c>
      <c r="B1317" t="s">
        <v>149</v>
      </c>
      <c r="C1317">
        <v>-8</v>
      </c>
      <c r="D1317" t="s">
        <v>59</v>
      </c>
      <c r="E1317">
        <v>31.53</v>
      </c>
    </row>
    <row r="1318" spans="1:5">
      <c r="A1318" t="s">
        <v>148</v>
      </c>
      <c r="B1318" t="s">
        <v>149</v>
      </c>
      <c r="C1318">
        <v>-9</v>
      </c>
      <c r="D1318" t="s">
        <v>59</v>
      </c>
      <c r="E1318">
        <v>43.65</v>
      </c>
    </row>
    <row r="1319" spans="1:5">
      <c r="A1319" t="s">
        <v>148</v>
      </c>
      <c r="B1319" t="s">
        <v>149</v>
      </c>
      <c r="C1319">
        <v>-10</v>
      </c>
      <c r="D1319" t="s">
        <v>59</v>
      </c>
      <c r="E1319">
        <v>48.3</v>
      </c>
    </row>
    <row r="1320" spans="1:5">
      <c r="A1320" t="s">
        <v>148</v>
      </c>
      <c r="B1320" t="s">
        <v>149</v>
      </c>
      <c r="C1320">
        <v>-11</v>
      </c>
      <c r="D1320" t="s">
        <v>59</v>
      </c>
      <c r="E1320">
        <v>39.69</v>
      </c>
    </row>
    <row r="1321" spans="1:5">
      <c r="A1321" t="s">
        <v>148</v>
      </c>
      <c r="B1321" t="s">
        <v>149</v>
      </c>
      <c r="C1321">
        <v>-12</v>
      </c>
      <c r="D1321" t="s">
        <v>59</v>
      </c>
      <c r="E1321">
        <v>39.01</v>
      </c>
    </row>
    <row r="1322" spans="1:5">
      <c r="A1322" t="s">
        <v>148</v>
      </c>
      <c r="B1322" t="s">
        <v>149</v>
      </c>
      <c r="C1322">
        <v>-13</v>
      </c>
      <c r="D1322" t="s">
        <v>59</v>
      </c>
      <c r="E1322">
        <v>36.729999999999997</v>
      </c>
    </row>
    <row r="1323" spans="1:5">
      <c r="A1323" t="s">
        <v>148</v>
      </c>
      <c r="B1323" t="s">
        <v>149</v>
      </c>
      <c r="C1323">
        <v>-14</v>
      </c>
      <c r="D1323" t="s">
        <v>59</v>
      </c>
      <c r="E1323">
        <v>24</v>
      </c>
    </row>
    <row r="1324" spans="1:5">
      <c r="A1324" t="s">
        <v>148</v>
      </c>
      <c r="B1324" t="s">
        <v>149</v>
      </c>
      <c r="C1324">
        <v>-15</v>
      </c>
      <c r="D1324" t="s">
        <v>59</v>
      </c>
      <c r="E1324">
        <v>36.35</v>
      </c>
    </row>
    <row r="1325" spans="1:5">
      <c r="A1325" t="s">
        <v>148</v>
      </c>
      <c r="B1325" t="s">
        <v>149</v>
      </c>
      <c r="C1325">
        <v>-16</v>
      </c>
      <c r="D1325" t="s">
        <v>59</v>
      </c>
      <c r="E1325">
        <v>45.44</v>
      </c>
    </row>
    <row r="1326" spans="1:5">
      <c r="A1326" t="s">
        <v>148</v>
      </c>
      <c r="B1326" t="s">
        <v>149</v>
      </c>
      <c r="C1326">
        <v>-17</v>
      </c>
      <c r="D1326" t="s">
        <v>59</v>
      </c>
      <c r="E1326">
        <v>51.793300000000002</v>
      </c>
    </row>
    <row r="1327" spans="1:5">
      <c r="A1327" t="s">
        <v>148</v>
      </c>
      <c r="B1327" t="s">
        <v>149</v>
      </c>
      <c r="C1327">
        <v>-18</v>
      </c>
      <c r="D1327" t="s">
        <v>59</v>
      </c>
      <c r="E1327">
        <v>47.333300000000001</v>
      </c>
    </row>
    <row r="1328" spans="1:5">
      <c r="A1328" t="s">
        <v>148</v>
      </c>
      <c r="B1328" t="s">
        <v>149</v>
      </c>
      <c r="C1328">
        <v>0</v>
      </c>
      <c r="D1328" t="s">
        <v>56</v>
      </c>
      <c r="E1328">
        <v>704640497.0316</v>
      </c>
    </row>
    <row r="1329" spans="1:5">
      <c r="A1329" t="s">
        <v>148</v>
      </c>
      <c r="B1329" t="s">
        <v>149</v>
      </c>
      <c r="C1329">
        <v>-1</v>
      </c>
      <c r="D1329" t="s">
        <v>56</v>
      </c>
      <c r="E1329">
        <v>722345500.95439994</v>
      </c>
    </row>
    <row r="1330" spans="1:5">
      <c r="A1330" t="s">
        <v>148</v>
      </c>
      <c r="B1330" t="s">
        <v>149</v>
      </c>
      <c r="C1330">
        <v>-2</v>
      </c>
      <c r="D1330" t="s">
        <v>56</v>
      </c>
      <c r="E1330">
        <v>800241429.27939999</v>
      </c>
    </row>
    <row r="1331" spans="1:5">
      <c r="A1331" t="s">
        <v>148</v>
      </c>
      <c r="B1331" t="s">
        <v>149</v>
      </c>
      <c r="C1331">
        <v>-3</v>
      </c>
      <c r="D1331" t="s">
        <v>56</v>
      </c>
      <c r="E1331">
        <v>1517555871.2274001</v>
      </c>
    </row>
    <row r="1332" spans="1:5">
      <c r="A1332" t="s">
        <v>148</v>
      </c>
      <c r="B1332" t="s">
        <v>149</v>
      </c>
      <c r="C1332">
        <v>-4</v>
      </c>
      <c r="D1332" t="s">
        <v>56</v>
      </c>
      <c r="E1332">
        <v>881951055.92789996</v>
      </c>
    </row>
    <row r="1333" spans="1:5">
      <c r="A1333" t="s">
        <v>148</v>
      </c>
      <c r="B1333" t="s">
        <v>149</v>
      </c>
      <c r="C1333">
        <v>-5</v>
      </c>
      <c r="D1333" t="s">
        <v>56</v>
      </c>
      <c r="E1333">
        <v>709578516.15639997</v>
      </c>
    </row>
    <row r="1334" spans="1:5">
      <c r="A1334" t="s">
        <v>148</v>
      </c>
      <c r="B1334" t="s">
        <v>149</v>
      </c>
      <c r="C1334">
        <v>-6</v>
      </c>
      <c r="D1334" t="s">
        <v>56</v>
      </c>
      <c r="E1334">
        <v>1643524124.7530999</v>
      </c>
    </row>
    <row r="1335" spans="1:5">
      <c r="A1335" t="s">
        <v>148</v>
      </c>
      <c r="B1335" t="s">
        <v>149</v>
      </c>
      <c r="C1335">
        <v>-7</v>
      </c>
      <c r="D1335" t="s">
        <v>56</v>
      </c>
      <c r="E1335">
        <v>2436151023.6729999</v>
      </c>
    </row>
    <row r="1336" spans="1:5">
      <c r="A1336" t="s">
        <v>148</v>
      </c>
      <c r="B1336" t="s">
        <v>149</v>
      </c>
      <c r="C1336">
        <v>-8</v>
      </c>
      <c r="D1336" t="s">
        <v>56</v>
      </c>
      <c r="E1336">
        <v>666494178.74580002</v>
      </c>
    </row>
    <row r="1337" spans="1:5">
      <c r="A1337" t="s">
        <v>148</v>
      </c>
      <c r="B1337" t="s">
        <v>149</v>
      </c>
      <c r="C1337">
        <v>-9</v>
      </c>
      <c r="D1337" t="s">
        <v>56</v>
      </c>
      <c r="E1337">
        <v>2340028324.9288998</v>
      </c>
    </row>
    <row r="1338" spans="1:5">
      <c r="A1338" t="s">
        <v>148</v>
      </c>
      <c r="B1338" t="s">
        <v>149</v>
      </c>
      <c r="C1338">
        <v>-10</v>
      </c>
      <c r="D1338" t="s">
        <v>56</v>
      </c>
      <c r="E1338">
        <v>3146594898.6771002</v>
      </c>
    </row>
    <row r="1339" spans="1:5">
      <c r="A1339" t="s">
        <v>148</v>
      </c>
      <c r="B1339" t="s">
        <v>149</v>
      </c>
      <c r="C1339">
        <v>-11</v>
      </c>
      <c r="D1339" t="s">
        <v>56</v>
      </c>
      <c r="E1339">
        <v>3447240806.2241001</v>
      </c>
    </row>
    <row r="1340" spans="1:5">
      <c r="A1340" t="s">
        <v>148</v>
      </c>
      <c r="B1340" t="s">
        <v>149</v>
      </c>
      <c r="C1340">
        <v>-12</v>
      </c>
      <c r="D1340" t="s">
        <v>56</v>
      </c>
      <c r="E1340">
        <v>4077302657.9106002</v>
      </c>
    </row>
    <row r="1341" spans="1:5">
      <c r="A1341" t="s">
        <v>148</v>
      </c>
      <c r="B1341" t="s">
        <v>149</v>
      </c>
      <c r="C1341">
        <v>-13</v>
      </c>
      <c r="D1341" t="s">
        <v>56</v>
      </c>
      <c r="E1341">
        <v>2476450440.3924999</v>
      </c>
    </row>
    <row r="1342" spans="1:5">
      <c r="A1342" t="s">
        <v>148</v>
      </c>
      <c r="B1342" t="s">
        <v>149</v>
      </c>
      <c r="C1342">
        <v>-14</v>
      </c>
      <c r="D1342" t="s">
        <v>56</v>
      </c>
      <c r="E1342">
        <v>1296046797.6580999</v>
      </c>
    </row>
    <row r="1343" spans="1:5">
      <c r="A1343" t="s">
        <v>148</v>
      </c>
      <c r="B1343" t="s">
        <v>149</v>
      </c>
      <c r="C1343">
        <v>-15</v>
      </c>
      <c r="D1343" t="s">
        <v>56</v>
      </c>
      <c r="E1343">
        <v>2367117326.2195001</v>
      </c>
    </row>
    <row r="1344" spans="1:5">
      <c r="A1344" t="s">
        <v>148</v>
      </c>
      <c r="B1344" t="s">
        <v>149</v>
      </c>
      <c r="C1344">
        <v>-16</v>
      </c>
      <c r="D1344" t="s">
        <v>56</v>
      </c>
      <c r="E1344">
        <v>3426212354.4372001</v>
      </c>
    </row>
    <row r="1345" spans="1:5">
      <c r="A1345" t="s">
        <v>148</v>
      </c>
      <c r="B1345" t="s">
        <v>149</v>
      </c>
      <c r="C1345">
        <v>-17</v>
      </c>
      <c r="D1345" t="s">
        <v>56</v>
      </c>
      <c r="E1345">
        <v>2241242199.8839002</v>
      </c>
    </row>
    <row r="1346" spans="1:5">
      <c r="A1346" t="s">
        <v>148</v>
      </c>
      <c r="B1346" t="s">
        <v>149</v>
      </c>
      <c r="C1346">
        <v>-18</v>
      </c>
      <c r="D1346" t="s">
        <v>56</v>
      </c>
      <c r="E1346">
        <v>2049242816.5236001</v>
      </c>
    </row>
    <row r="1347" spans="1:5">
      <c r="A1347" t="s">
        <v>150</v>
      </c>
      <c r="B1347" t="s">
        <v>151</v>
      </c>
      <c r="C1347">
        <v>0</v>
      </c>
      <c r="D1347" t="s">
        <v>51</v>
      </c>
      <c r="E1347">
        <v>0</v>
      </c>
    </row>
    <row r="1348" spans="1:5">
      <c r="A1348" t="s">
        <v>150</v>
      </c>
      <c r="B1348" t="s">
        <v>151</v>
      </c>
      <c r="C1348">
        <v>-1</v>
      </c>
      <c r="D1348" t="s">
        <v>51</v>
      </c>
      <c r="E1348">
        <v>0</v>
      </c>
    </row>
    <row r="1349" spans="1:5">
      <c r="A1349" t="s">
        <v>150</v>
      </c>
      <c r="B1349" t="s">
        <v>151</v>
      </c>
      <c r="C1349">
        <v>-2</v>
      </c>
      <c r="D1349" t="s">
        <v>51</v>
      </c>
      <c r="E1349">
        <v>0</v>
      </c>
    </row>
    <row r="1350" spans="1:5">
      <c r="A1350" t="s">
        <v>150</v>
      </c>
      <c r="B1350" t="s">
        <v>151</v>
      </c>
      <c r="C1350">
        <v>-3</v>
      </c>
      <c r="D1350" t="s">
        <v>51</v>
      </c>
      <c r="E1350">
        <v>0</v>
      </c>
    </row>
    <row r="1351" spans="1:5">
      <c r="A1351" t="s">
        <v>150</v>
      </c>
      <c r="B1351" t="s">
        <v>151</v>
      </c>
      <c r="C1351">
        <v>-4</v>
      </c>
      <c r="D1351" t="s">
        <v>51</v>
      </c>
      <c r="E1351">
        <v>0</v>
      </c>
    </row>
    <row r="1352" spans="1:5">
      <c r="A1352" t="s">
        <v>150</v>
      </c>
      <c r="B1352" t="s">
        <v>151</v>
      </c>
      <c r="C1352">
        <v>-5</v>
      </c>
      <c r="D1352" t="s">
        <v>51</v>
      </c>
      <c r="E1352">
        <v>0</v>
      </c>
    </row>
    <row r="1353" spans="1:5">
      <c r="A1353" t="s">
        <v>150</v>
      </c>
      <c r="B1353" t="s">
        <v>151</v>
      </c>
      <c r="C1353">
        <v>-6</v>
      </c>
      <c r="D1353" t="s">
        <v>51</v>
      </c>
      <c r="E1353">
        <v>0</v>
      </c>
    </row>
    <row r="1354" spans="1:5">
      <c r="A1354" t="s">
        <v>150</v>
      </c>
      <c r="B1354" t="s">
        <v>151</v>
      </c>
      <c r="C1354">
        <v>-7</v>
      </c>
      <c r="D1354" t="s">
        <v>51</v>
      </c>
      <c r="E1354">
        <v>0</v>
      </c>
    </row>
    <row r="1355" spans="1:5">
      <c r="A1355" t="s">
        <v>150</v>
      </c>
      <c r="B1355" t="s">
        <v>151</v>
      </c>
      <c r="C1355">
        <v>-8</v>
      </c>
      <c r="D1355" t="s">
        <v>51</v>
      </c>
      <c r="E1355">
        <v>0</v>
      </c>
    </row>
    <row r="1356" spans="1:5">
      <c r="A1356" t="s">
        <v>150</v>
      </c>
      <c r="B1356" t="s">
        <v>151</v>
      </c>
      <c r="C1356">
        <v>-9</v>
      </c>
      <c r="D1356" t="s">
        <v>51</v>
      </c>
      <c r="E1356">
        <v>0</v>
      </c>
    </row>
    <row r="1357" spans="1:5">
      <c r="A1357" t="s">
        <v>150</v>
      </c>
      <c r="B1357" t="s">
        <v>151</v>
      </c>
      <c r="C1357">
        <v>-10</v>
      </c>
      <c r="D1357" t="s">
        <v>51</v>
      </c>
      <c r="E1357">
        <v>0</v>
      </c>
    </row>
    <row r="1358" spans="1:5">
      <c r="A1358" t="s">
        <v>150</v>
      </c>
      <c r="B1358" t="s">
        <v>151</v>
      </c>
      <c r="C1358">
        <v>-11</v>
      </c>
      <c r="D1358" t="s">
        <v>51</v>
      </c>
      <c r="E1358">
        <v>0</v>
      </c>
    </row>
    <row r="1359" spans="1:5">
      <c r="A1359" t="s">
        <v>150</v>
      </c>
      <c r="B1359" t="s">
        <v>151</v>
      </c>
      <c r="C1359">
        <v>-12</v>
      </c>
      <c r="D1359" t="s">
        <v>51</v>
      </c>
      <c r="E1359">
        <v>0</v>
      </c>
    </row>
    <row r="1360" spans="1:5">
      <c r="A1360" t="s">
        <v>150</v>
      </c>
      <c r="B1360" t="s">
        <v>151</v>
      </c>
      <c r="C1360">
        <v>-13</v>
      </c>
      <c r="D1360" t="s">
        <v>51</v>
      </c>
      <c r="E1360">
        <v>0</v>
      </c>
    </row>
    <row r="1361" spans="1:5">
      <c r="A1361" t="s">
        <v>150</v>
      </c>
      <c r="B1361" t="s">
        <v>151</v>
      </c>
      <c r="C1361">
        <v>-14</v>
      </c>
      <c r="D1361" t="s">
        <v>51</v>
      </c>
      <c r="E1361">
        <v>0</v>
      </c>
    </row>
    <row r="1362" spans="1:5">
      <c r="A1362" t="s">
        <v>150</v>
      </c>
      <c r="B1362" t="s">
        <v>151</v>
      </c>
      <c r="C1362">
        <v>-15</v>
      </c>
      <c r="D1362" t="s">
        <v>51</v>
      </c>
      <c r="E1362">
        <v>0</v>
      </c>
    </row>
    <row r="1363" spans="1:5">
      <c r="A1363" t="s">
        <v>150</v>
      </c>
      <c r="B1363" t="s">
        <v>151</v>
      </c>
      <c r="C1363">
        <v>-16</v>
      </c>
      <c r="D1363" t="s">
        <v>51</v>
      </c>
      <c r="E1363">
        <v>0</v>
      </c>
    </row>
    <row r="1364" spans="1:5">
      <c r="A1364" t="s">
        <v>150</v>
      </c>
      <c r="B1364" t="s">
        <v>151</v>
      </c>
      <c r="C1364">
        <v>-17</v>
      </c>
      <c r="D1364" t="s">
        <v>51</v>
      </c>
      <c r="E1364">
        <v>0</v>
      </c>
    </row>
    <row r="1365" spans="1:5">
      <c r="A1365" t="s">
        <v>150</v>
      </c>
      <c r="B1365" t="s">
        <v>151</v>
      </c>
      <c r="C1365">
        <v>-18</v>
      </c>
      <c r="D1365" t="s">
        <v>51</v>
      </c>
      <c r="E1365">
        <v>0</v>
      </c>
    </row>
    <row r="1366" spans="1:5">
      <c r="A1366" t="s">
        <v>150</v>
      </c>
      <c r="B1366" t="s">
        <v>151</v>
      </c>
      <c r="C1366">
        <v>0</v>
      </c>
      <c r="D1366" t="s">
        <v>49</v>
      </c>
      <c r="E1366">
        <v>0</v>
      </c>
    </row>
    <row r="1367" spans="1:5">
      <c r="A1367" t="s">
        <v>150</v>
      </c>
      <c r="B1367" t="s">
        <v>151</v>
      </c>
      <c r="C1367">
        <v>-1</v>
      </c>
      <c r="D1367" t="s">
        <v>49</v>
      </c>
      <c r="E1367">
        <v>0</v>
      </c>
    </row>
    <row r="1368" spans="1:5">
      <c r="A1368" t="s">
        <v>150</v>
      </c>
      <c r="B1368" t="s">
        <v>151</v>
      </c>
      <c r="C1368">
        <v>-2</v>
      </c>
      <c r="D1368" t="s">
        <v>49</v>
      </c>
      <c r="E1368">
        <v>0</v>
      </c>
    </row>
    <row r="1369" spans="1:5">
      <c r="A1369" t="s">
        <v>150</v>
      </c>
      <c r="B1369" t="s">
        <v>151</v>
      </c>
      <c r="C1369">
        <v>-3</v>
      </c>
      <c r="D1369" t="s">
        <v>49</v>
      </c>
      <c r="E1369">
        <v>0</v>
      </c>
    </row>
    <row r="1370" spans="1:5">
      <c r="A1370" t="s">
        <v>150</v>
      </c>
      <c r="B1370" t="s">
        <v>151</v>
      </c>
      <c r="C1370">
        <v>-4</v>
      </c>
      <c r="D1370" t="s">
        <v>49</v>
      </c>
      <c r="E1370">
        <v>0</v>
      </c>
    </row>
    <row r="1371" spans="1:5">
      <c r="A1371" t="s">
        <v>150</v>
      </c>
      <c r="B1371" t="s">
        <v>151</v>
      </c>
      <c r="C1371">
        <v>-5</v>
      </c>
      <c r="D1371" t="s">
        <v>49</v>
      </c>
      <c r="E1371">
        <v>0</v>
      </c>
    </row>
    <row r="1372" spans="1:5">
      <c r="A1372" t="s">
        <v>150</v>
      </c>
      <c r="B1372" t="s">
        <v>151</v>
      </c>
      <c r="C1372">
        <v>-6</v>
      </c>
      <c r="D1372" t="s">
        <v>49</v>
      </c>
      <c r="E1372">
        <v>0</v>
      </c>
    </row>
    <row r="1373" spans="1:5">
      <c r="A1373" t="s">
        <v>150</v>
      </c>
      <c r="B1373" t="s">
        <v>151</v>
      </c>
      <c r="C1373">
        <v>-7</v>
      </c>
      <c r="D1373" t="s">
        <v>49</v>
      </c>
      <c r="E1373">
        <v>0</v>
      </c>
    </row>
    <row r="1374" spans="1:5">
      <c r="A1374" t="s">
        <v>150</v>
      </c>
      <c r="B1374" t="s">
        <v>151</v>
      </c>
      <c r="C1374">
        <v>-8</v>
      </c>
      <c r="D1374" t="s">
        <v>49</v>
      </c>
      <c r="E1374">
        <v>0</v>
      </c>
    </row>
    <row r="1375" spans="1:5">
      <c r="A1375" t="s">
        <v>150</v>
      </c>
      <c r="B1375" t="s">
        <v>151</v>
      </c>
      <c r="C1375">
        <v>-9</v>
      </c>
      <c r="D1375" t="s">
        <v>49</v>
      </c>
      <c r="E1375">
        <v>0</v>
      </c>
    </row>
    <row r="1376" spans="1:5">
      <c r="A1376" t="s">
        <v>150</v>
      </c>
      <c r="B1376" t="s">
        <v>151</v>
      </c>
      <c r="C1376">
        <v>-10</v>
      </c>
      <c r="D1376" t="s">
        <v>49</v>
      </c>
      <c r="E1376">
        <v>0</v>
      </c>
    </row>
    <row r="1377" spans="1:5">
      <c r="A1377" t="s">
        <v>150</v>
      </c>
      <c r="B1377" t="s">
        <v>151</v>
      </c>
      <c r="C1377">
        <v>-11</v>
      </c>
      <c r="D1377" t="s">
        <v>49</v>
      </c>
      <c r="E1377">
        <v>3145000000</v>
      </c>
    </row>
    <row r="1378" spans="1:5">
      <c r="A1378" t="s">
        <v>150</v>
      </c>
      <c r="B1378" t="s">
        <v>151</v>
      </c>
      <c r="C1378">
        <v>-12</v>
      </c>
      <c r="D1378" t="s">
        <v>49</v>
      </c>
      <c r="E1378">
        <v>0</v>
      </c>
    </row>
    <row r="1379" spans="1:5">
      <c r="A1379" t="s">
        <v>150</v>
      </c>
      <c r="B1379" t="s">
        <v>151</v>
      </c>
      <c r="C1379">
        <v>-13</v>
      </c>
      <c r="D1379" t="s">
        <v>49</v>
      </c>
      <c r="E1379">
        <v>0</v>
      </c>
    </row>
    <row r="1380" spans="1:5">
      <c r="A1380" t="s">
        <v>150</v>
      </c>
      <c r="B1380" t="s">
        <v>151</v>
      </c>
      <c r="C1380">
        <v>-14</v>
      </c>
      <c r="D1380" t="s">
        <v>49</v>
      </c>
      <c r="E1380">
        <v>0</v>
      </c>
    </row>
    <row r="1381" spans="1:5">
      <c r="A1381" t="s">
        <v>150</v>
      </c>
      <c r="B1381" t="s">
        <v>151</v>
      </c>
      <c r="C1381">
        <v>-15</v>
      </c>
      <c r="D1381" t="s">
        <v>49</v>
      </c>
      <c r="E1381">
        <v>0</v>
      </c>
    </row>
    <row r="1382" spans="1:5">
      <c r="A1382" t="s">
        <v>150</v>
      </c>
      <c r="B1382" t="s">
        <v>151</v>
      </c>
      <c r="C1382">
        <v>-16</v>
      </c>
      <c r="D1382" t="s">
        <v>49</v>
      </c>
      <c r="E1382">
        <v>0</v>
      </c>
    </row>
    <row r="1383" spans="1:5">
      <c r="A1383" t="s">
        <v>150</v>
      </c>
      <c r="B1383" t="s">
        <v>151</v>
      </c>
      <c r="C1383">
        <v>-17</v>
      </c>
      <c r="D1383" t="s">
        <v>49</v>
      </c>
      <c r="E1383">
        <v>0</v>
      </c>
    </row>
    <row r="1384" spans="1:5">
      <c r="A1384" t="s">
        <v>150</v>
      </c>
      <c r="B1384" t="s">
        <v>151</v>
      </c>
      <c r="C1384">
        <v>-18</v>
      </c>
      <c r="D1384" t="s">
        <v>49</v>
      </c>
      <c r="E1384">
        <v>0</v>
      </c>
    </row>
    <row r="1385" spans="1:5">
      <c r="A1385" t="s">
        <v>150</v>
      </c>
      <c r="B1385" t="s">
        <v>151</v>
      </c>
      <c r="C1385">
        <v>0</v>
      </c>
      <c r="D1385" t="s">
        <v>52</v>
      </c>
      <c r="E1385">
        <v>0</v>
      </c>
    </row>
    <row r="1386" spans="1:5">
      <c r="A1386" t="s">
        <v>150</v>
      </c>
      <c r="B1386" t="s">
        <v>151</v>
      </c>
      <c r="C1386">
        <v>-1</v>
      </c>
      <c r="D1386" t="s">
        <v>52</v>
      </c>
      <c r="E1386">
        <v>0</v>
      </c>
    </row>
    <row r="1387" spans="1:5">
      <c r="A1387" t="s">
        <v>150</v>
      </c>
      <c r="B1387" t="s">
        <v>151</v>
      </c>
      <c r="C1387">
        <v>-2</v>
      </c>
      <c r="D1387" t="s">
        <v>52</v>
      </c>
      <c r="E1387">
        <v>0</v>
      </c>
    </row>
    <row r="1388" spans="1:5">
      <c r="A1388" t="s">
        <v>150</v>
      </c>
      <c r="B1388" t="s">
        <v>151</v>
      </c>
      <c r="C1388">
        <v>-3</v>
      </c>
      <c r="D1388" t="s">
        <v>52</v>
      </c>
      <c r="E1388">
        <v>0</v>
      </c>
    </row>
    <row r="1389" spans="1:5">
      <c r="A1389" t="s">
        <v>150</v>
      </c>
      <c r="B1389" t="s">
        <v>151</v>
      </c>
      <c r="C1389">
        <v>-4</v>
      </c>
      <c r="D1389" t="s">
        <v>52</v>
      </c>
      <c r="E1389">
        <v>0</v>
      </c>
    </row>
    <row r="1390" spans="1:5">
      <c r="A1390" t="s">
        <v>150</v>
      </c>
      <c r="B1390" t="s">
        <v>151</v>
      </c>
      <c r="C1390">
        <v>-5</v>
      </c>
      <c r="D1390" t="s">
        <v>52</v>
      </c>
      <c r="E1390">
        <v>0</v>
      </c>
    </row>
    <row r="1391" spans="1:5">
      <c r="A1391" t="s">
        <v>150</v>
      </c>
      <c r="B1391" t="s">
        <v>151</v>
      </c>
      <c r="C1391">
        <v>-6</v>
      </c>
      <c r="D1391" t="s">
        <v>52</v>
      </c>
      <c r="E1391">
        <v>0</v>
      </c>
    </row>
    <row r="1392" spans="1:5">
      <c r="A1392" t="s">
        <v>150</v>
      </c>
      <c r="B1392" t="s">
        <v>151</v>
      </c>
      <c r="C1392">
        <v>-7</v>
      </c>
      <c r="D1392" t="s">
        <v>52</v>
      </c>
      <c r="E1392">
        <v>0</v>
      </c>
    </row>
    <row r="1393" spans="1:5">
      <c r="A1393" t="s">
        <v>150</v>
      </c>
      <c r="B1393" t="s">
        <v>151</v>
      </c>
      <c r="C1393">
        <v>-8</v>
      </c>
      <c r="D1393" t="s">
        <v>52</v>
      </c>
      <c r="E1393">
        <v>0</v>
      </c>
    </row>
    <row r="1394" spans="1:5">
      <c r="A1394" t="s">
        <v>150</v>
      </c>
      <c r="B1394" t="s">
        <v>151</v>
      </c>
      <c r="C1394">
        <v>-9</v>
      </c>
      <c r="D1394" t="s">
        <v>52</v>
      </c>
      <c r="E1394">
        <v>0</v>
      </c>
    </row>
    <row r="1395" spans="1:5">
      <c r="A1395" t="s">
        <v>150</v>
      </c>
      <c r="B1395" t="s">
        <v>151</v>
      </c>
      <c r="C1395">
        <v>-10</v>
      </c>
      <c r="D1395" t="s">
        <v>52</v>
      </c>
      <c r="E1395">
        <v>0</v>
      </c>
    </row>
    <row r="1396" spans="1:5">
      <c r="A1396" t="s">
        <v>150</v>
      </c>
      <c r="B1396" t="s">
        <v>151</v>
      </c>
      <c r="C1396">
        <v>-11</v>
      </c>
      <c r="D1396" t="s">
        <v>52</v>
      </c>
      <c r="E1396">
        <v>0</v>
      </c>
    </row>
    <row r="1397" spans="1:5">
      <c r="A1397" t="s">
        <v>150</v>
      </c>
      <c r="B1397" t="s">
        <v>151</v>
      </c>
      <c r="C1397">
        <v>-12</v>
      </c>
      <c r="D1397" t="s">
        <v>52</v>
      </c>
      <c r="E1397">
        <v>0</v>
      </c>
    </row>
    <row r="1398" spans="1:5">
      <c r="A1398" t="s">
        <v>150</v>
      </c>
      <c r="B1398" t="s">
        <v>151</v>
      </c>
      <c r="C1398">
        <v>-13</v>
      </c>
      <c r="D1398" t="s">
        <v>52</v>
      </c>
      <c r="E1398">
        <v>0</v>
      </c>
    </row>
    <row r="1399" spans="1:5">
      <c r="A1399" t="s">
        <v>150</v>
      </c>
      <c r="B1399" t="s">
        <v>151</v>
      </c>
      <c r="C1399">
        <v>-14</v>
      </c>
      <c r="D1399" t="s">
        <v>52</v>
      </c>
      <c r="E1399">
        <v>0</v>
      </c>
    </row>
    <row r="1400" spans="1:5">
      <c r="A1400" t="s">
        <v>150</v>
      </c>
      <c r="B1400" t="s">
        <v>151</v>
      </c>
      <c r="C1400">
        <v>-15</v>
      </c>
      <c r="D1400" t="s">
        <v>52</v>
      </c>
      <c r="E1400">
        <v>0</v>
      </c>
    </row>
    <row r="1401" spans="1:5">
      <c r="A1401" t="s">
        <v>150</v>
      </c>
      <c r="B1401" t="s">
        <v>151</v>
      </c>
      <c r="C1401">
        <v>-16</v>
      </c>
      <c r="D1401" t="s">
        <v>52</v>
      </c>
      <c r="E1401">
        <v>0</v>
      </c>
    </row>
    <row r="1402" spans="1:5">
      <c r="A1402" t="s">
        <v>150</v>
      </c>
      <c r="B1402" t="s">
        <v>151</v>
      </c>
      <c r="C1402">
        <v>-17</v>
      </c>
      <c r="D1402" t="s">
        <v>52</v>
      </c>
      <c r="E1402">
        <v>0</v>
      </c>
    </row>
    <row r="1403" spans="1:5">
      <c r="A1403" t="s">
        <v>150</v>
      </c>
      <c r="B1403" t="s">
        <v>151</v>
      </c>
      <c r="C1403">
        <v>-18</v>
      </c>
      <c r="D1403" t="s">
        <v>52</v>
      </c>
      <c r="E1403">
        <v>0</v>
      </c>
    </row>
    <row r="1404" spans="1:5">
      <c r="A1404" t="s">
        <v>150</v>
      </c>
      <c r="B1404" t="s">
        <v>151</v>
      </c>
      <c r="C1404">
        <v>0</v>
      </c>
      <c r="D1404" t="s">
        <v>47</v>
      </c>
      <c r="E1404">
        <v>85408410000</v>
      </c>
    </row>
    <row r="1405" spans="1:5">
      <c r="A1405" t="s">
        <v>150</v>
      </c>
      <c r="B1405" t="s">
        <v>151</v>
      </c>
      <c r="C1405">
        <v>-1</v>
      </c>
      <c r="D1405" t="s">
        <v>47</v>
      </c>
      <c r="E1405">
        <v>83354496006.747803</v>
      </c>
    </row>
    <row r="1406" spans="1:5">
      <c r="A1406" t="s">
        <v>150</v>
      </c>
      <c r="B1406" t="s">
        <v>151</v>
      </c>
      <c r="C1406">
        <v>-2</v>
      </c>
      <c r="D1406" t="s">
        <v>47</v>
      </c>
      <c r="E1406">
        <v>79747691576.5383</v>
      </c>
    </row>
    <row r="1407" spans="1:5">
      <c r="A1407" t="s">
        <v>150</v>
      </c>
      <c r="B1407" t="s">
        <v>151</v>
      </c>
      <c r="C1407">
        <v>-3</v>
      </c>
      <c r="D1407" t="s">
        <v>47</v>
      </c>
      <c r="E1407">
        <v>78479212068.7603</v>
      </c>
    </row>
    <row r="1408" spans="1:5">
      <c r="A1408" t="s">
        <v>150</v>
      </c>
      <c r="B1408" t="s">
        <v>151</v>
      </c>
      <c r="C1408">
        <v>-4</v>
      </c>
      <c r="D1408" t="s">
        <v>47</v>
      </c>
      <c r="E1408">
        <v>78313399207.345795</v>
      </c>
    </row>
    <row r="1409" spans="1:5">
      <c r="A1409" t="s">
        <v>150</v>
      </c>
      <c r="B1409" t="s">
        <v>151</v>
      </c>
      <c r="C1409">
        <v>-5</v>
      </c>
      <c r="D1409" t="s">
        <v>47</v>
      </c>
      <c r="E1409">
        <v>75914783162.711105</v>
      </c>
    </row>
    <row r="1410" spans="1:5">
      <c r="A1410" t="s">
        <v>150</v>
      </c>
      <c r="B1410" t="s">
        <v>151</v>
      </c>
      <c r="C1410">
        <v>-6</v>
      </c>
      <c r="D1410" t="s">
        <v>47</v>
      </c>
      <c r="E1410">
        <v>66925094896.230797</v>
      </c>
    </row>
    <row r="1411" spans="1:5">
      <c r="A1411" t="s">
        <v>150</v>
      </c>
      <c r="B1411" t="s">
        <v>151</v>
      </c>
      <c r="C1411">
        <v>-7</v>
      </c>
      <c r="D1411" t="s">
        <v>47</v>
      </c>
      <c r="E1411">
        <v>58942216356.006203</v>
      </c>
    </row>
    <row r="1412" spans="1:5">
      <c r="A1412" t="s">
        <v>150</v>
      </c>
      <c r="B1412" t="s">
        <v>151</v>
      </c>
      <c r="C1412">
        <v>-8</v>
      </c>
      <c r="D1412" t="s">
        <v>47</v>
      </c>
      <c r="E1412">
        <v>46880720251.265701</v>
      </c>
    </row>
    <row r="1413" spans="1:5">
      <c r="A1413" t="s">
        <v>150</v>
      </c>
      <c r="B1413" t="s">
        <v>151</v>
      </c>
      <c r="C1413">
        <v>-9</v>
      </c>
      <c r="D1413" t="s">
        <v>47</v>
      </c>
      <c r="E1413">
        <v>38815284530.1175</v>
      </c>
    </row>
    <row r="1414" spans="1:5">
      <c r="A1414" t="s">
        <v>150</v>
      </c>
      <c r="B1414" t="s">
        <v>151</v>
      </c>
      <c r="C1414">
        <v>-10</v>
      </c>
      <c r="D1414" t="s">
        <v>47</v>
      </c>
      <c r="E1414">
        <v>35480576099.592003</v>
      </c>
    </row>
    <row r="1415" spans="1:5">
      <c r="A1415" t="s">
        <v>150</v>
      </c>
      <c r="B1415" t="s">
        <v>151</v>
      </c>
      <c r="C1415">
        <v>-11</v>
      </c>
      <c r="D1415" t="s">
        <v>47</v>
      </c>
      <c r="E1415">
        <v>31630380131.240898</v>
      </c>
    </row>
    <row r="1416" spans="1:5">
      <c r="A1416" t="s">
        <v>150</v>
      </c>
      <c r="B1416" t="s">
        <v>151</v>
      </c>
      <c r="C1416">
        <v>-12</v>
      </c>
      <c r="D1416" t="s">
        <v>47</v>
      </c>
      <c r="E1416">
        <v>31415378949.889702</v>
      </c>
    </row>
    <row r="1417" spans="1:5">
      <c r="A1417" t="s">
        <v>150</v>
      </c>
      <c r="B1417" t="s">
        <v>151</v>
      </c>
      <c r="C1417">
        <v>-13</v>
      </c>
      <c r="D1417" t="s">
        <v>47</v>
      </c>
      <c r="E1417">
        <v>28350758051.852402</v>
      </c>
    </row>
    <row r="1418" spans="1:5">
      <c r="A1418" t="s">
        <v>150</v>
      </c>
      <c r="B1418" t="s">
        <v>151</v>
      </c>
      <c r="C1418">
        <v>-14</v>
      </c>
      <c r="D1418" t="s">
        <v>47</v>
      </c>
      <c r="E1418">
        <v>26556142529.910999</v>
      </c>
    </row>
    <row r="1419" spans="1:5">
      <c r="A1419" t="s">
        <v>150</v>
      </c>
      <c r="B1419" t="s">
        <v>151</v>
      </c>
      <c r="C1419">
        <v>-15</v>
      </c>
      <c r="D1419" t="s">
        <v>47</v>
      </c>
      <c r="E1419">
        <v>24978164571.636902</v>
      </c>
    </row>
    <row r="1420" spans="1:5">
      <c r="A1420" t="s">
        <v>150</v>
      </c>
      <c r="B1420" t="s">
        <v>151</v>
      </c>
      <c r="C1420">
        <v>-16</v>
      </c>
      <c r="D1420" t="s">
        <v>47</v>
      </c>
      <c r="E1420">
        <v>21706973700.604</v>
      </c>
    </row>
    <row r="1421" spans="1:5">
      <c r="A1421" t="s">
        <v>150</v>
      </c>
      <c r="B1421" t="s">
        <v>151</v>
      </c>
      <c r="C1421">
        <v>-17</v>
      </c>
      <c r="D1421" t="s">
        <v>47</v>
      </c>
      <c r="E1421">
        <v>18274034329.009602</v>
      </c>
    </row>
    <row r="1422" spans="1:5">
      <c r="A1422" t="s">
        <v>150</v>
      </c>
      <c r="B1422" t="s">
        <v>151</v>
      </c>
      <c r="C1422">
        <v>-18</v>
      </c>
      <c r="D1422" t="s">
        <v>47</v>
      </c>
      <c r="E1422">
        <v>18274034329.009602</v>
      </c>
    </row>
    <row r="1423" spans="1:5">
      <c r="A1423" t="s">
        <v>150</v>
      </c>
      <c r="B1423" t="s">
        <v>151</v>
      </c>
      <c r="C1423">
        <v>0</v>
      </c>
      <c r="D1423" t="s">
        <v>61</v>
      </c>
      <c r="E1423">
        <v>0.3876</v>
      </c>
    </row>
    <row r="1424" spans="1:5">
      <c r="A1424" t="s">
        <v>150</v>
      </c>
      <c r="B1424" t="s">
        <v>151</v>
      </c>
      <c r="C1424">
        <v>-1</v>
      </c>
      <c r="D1424" t="s">
        <v>61</v>
      </c>
      <c r="E1424">
        <v>0.42180000000000001</v>
      </c>
    </row>
    <row r="1425" spans="1:5">
      <c r="A1425" t="s">
        <v>150</v>
      </c>
      <c r="B1425" t="s">
        <v>151</v>
      </c>
      <c r="C1425">
        <v>-2</v>
      </c>
      <c r="D1425" t="s">
        <v>61</v>
      </c>
      <c r="E1425">
        <v>0.42980000000000002</v>
      </c>
    </row>
    <row r="1426" spans="1:5">
      <c r="A1426" t="s">
        <v>150</v>
      </c>
      <c r="B1426" t="s">
        <v>151</v>
      </c>
      <c r="C1426">
        <v>-3</v>
      </c>
      <c r="D1426" t="s">
        <v>61</v>
      </c>
      <c r="E1426">
        <v>0.41310000000000002</v>
      </c>
    </row>
    <row r="1427" spans="1:5">
      <c r="A1427" t="s">
        <v>150</v>
      </c>
      <c r="B1427" t="s">
        <v>151</v>
      </c>
      <c r="C1427">
        <v>-4</v>
      </c>
      <c r="D1427" t="s">
        <v>61</v>
      </c>
      <c r="E1427">
        <v>0.33339999999999997</v>
      </c>
    </row>
    <row r="1428" spans="1:5">
      <c r="A1428" t="s">
        <v>150</v>
      </c>
      <c r="B1428" t="s">
        <v>151</v>
      </c>
      <c r="C1428">
        <v>-5</v>
      </c>
      <c r="D1428" t="s">
        <v>61</v>
      </c>
      <c r="E1428">
        <v>0.42680000000000001</v>
      </c>
    </row>
    <row r="1429" spans="1:5">
      <c r="A1429" t="s">
        <v>150</v>
      </c>
      <c r="B1429" t="s">
        <v>151</v>
      </c>
      <c r="C1429">
        <v>-6</v>
      </c>
      <c r="D1429" t="s">
        <v>61</v>
      </c>
      <c r="E1429">
        <v>0.47249999999999998</v>
      </c>
    </row>
    <row r="1430" spans="1:5">
      <c r="A1430" t="s">
        <v>150</v>
      </c>
      <c r="B1430" t="s">
        <v>151</v>
      </c>
      <c r="C1430">
        <v>-7</v>
      </c>
      <c r="D1430" t="s">
        <v>61</v>
      </c>
      <c r="E1430">
        <v>0.39629999999999999</v>
      </c>
    </row>
    <row r="1431" spans="1:5">
      <c r="A1431" t="s">
        <v>150</v>
      </c>
      <c r="B1431" t="s">
        <v>151</v>
      </c>
      <c r="C1431">
        <v>-8</v>
      </c>
      <c r="D1431" t="s">
        <v>61</v>
      </c>
      <c r="E1431">
        <v>0.52769999999999995</v>
      </c>
    </row>
    <row r="1432" spans="1:5">
      <c r="A1432" t="s">
        <v>150</v>
      </c>
      <c r="B1432" t="s">
        <v>151</v>
      </c>
      <c r="C1432">
        <v>-9</v>
      </c>
      <c r="D1432" t="s">
        <v>61</v>
      </c>
      <c r="E1432">
        <v>0.72199999999999998</v>
      </c>
    </row>
    <row r="1433" spans="1:5">
      <c r="A1433" t="s">
        <v>150</v>
      </c>
      <c r="B1433" t="s">
        <v>151</v>
      </c>
      <c r="C1433">
        <v>-10</v>
      </c>
      <c r="D1433" t="s">
        <v>61</v>
      </c>
      <c r="E1433">
        <v>0.97560000000000002</v>
      </c>
    </row>
    <row r="1434" spans="1:5">
      <c r="A1434" t="s">
        <v>150</v>
      </c>
      <c r="B1434" t="s">
        <v>151</v>
      </c>
      <c r="C1434">
        <v>-11</v>
      </c>
      <c r="D1434" t="s">
        <v>61</v>
      </c>
      <c r="E1434">
        <v>0.87429999999999997</v>
      </c>
    </row>
    <row r="1435" spans="1:5">
      <c r="A1435" t="s">
        <v>150</v>
      </c>
      <c r="B1435" t="s">
        <v>151</v>
      </c>
      <c r="C1435">
        <v>-12</v>
      </c>
      <c r="D1435" t="s">
        <v>61</v>
      </c>
      <c r="E1435">
        <v>0.77549999999999997</v>
      </c>
    </row>
    <row r="1436" spans="1:5">
      <c r="A1436" t="s">
        <v>150</v>
      </c>
      <c r="B1436" t="s">
        <v>151</v>
      </c>
      <c r="C1436">
        <v>-13</v>
      </c>
      <c r="D1436" t="s">
        <v>61</v>
      </c>
      <c r="E1436">
        <v>0.78039999999999998</v>
      </c>
    </row>
    <row r="1437" spans="1:5">
      <c r="A1437" t="s">
        <v>150</v>
      </c>
      <c r="B1437" t="s">
        <v>151</v>
      </c>
      <c r="C1437">
        <v>-14</v>
      </c>
      <c r="D1437" t="s">
        <v>61</v>
      </c>
      <c r="E1437">
        <v>0.76990000000000003</v>
      </c>
    </row>
    <row r="1438" spans="1:5">
      <c r="A1438" t="s">
        <v>150</v>
      </c>
      <c r="B1438" t="s">
        <v>151</v>
      </c>
      <c r="C1438">
        <v>-15</v>
      </c>
      <c r="D1438" t="s">
        <v>61</v>
      </c>
      <c r="E1438">
        <v>0.91869999999999996</v>
      </c>
    </row>
    <row r="1439" spans="1:5">
      <c r="A1439" t="s">
        <v>150</v>
      </c>
      <c r="B1439" t="s">
        <v>151</v>
      </c>
      <c r="C1439">
        <v>-16</v>
      </c>
      <c r="D1439" t="s">
        <v>61</v>
      </c>
      <c r="E1439">
        <v>1.2547999999999999</v>
      </c>
    </row>
    <row r="1440" spans="1:5">
      <c r="A1440" t="s">
        <v>150</v>
      </c>
      <c r="B1440" t="s">
        <v>151</v>
      </c>
      <c r="C1440">
        <v>-17</v>
      </c>
      <c r="D1440" t="s">
        <v>61</v>
      </c>
      <c r="E1440">
        <v>1.2333000000000001</v>
      </c>
    </row>
    <row r="1441" spans="1:5">
      <c r="A1441" t="s">
        <v>150</v>
      </c>
      <c r="B1441" t="s">
        <v>151</v>
      </c>
      <c r="C1441">
        <v>-18</v>
      </c>
      <c r="D1441" t="s">
        <v>61</v>
      </c>
      <c r="E1441">
        <v>0.96399999999999997</v>
      </c>
    </row>
    <row r="1442" spans="1:5">
      <c r="A1442" t="s">
        <v>150</v>
      </c>
      <c r="B1442" t="s">
        <v>151</v>
      </c>
      <c r="C1442">
        <v>0</v>
      </c>
      <c r="D1442" t="s">
        <v>53</v>
      </c>
      <c r="E1442">
        <v>4471593578.3016005</v>
      </c>
    </row>
    <row r="1443" spans="1:5">
      <c r="A1443" t="s">
        <v>150</v>
      </c>
      <c r="B1443" t="s">
        <v>151</v>
      </c>
      <c r="C1443">
        <v>-1</v>
      </c>
      <c r="D1443" t="s">
        <v>53</v>
      </c>
      <c r="E1443">
        <v>4362674567.9626999</v>
      </c>
    </row>
    <row r="1444" spans="1:5">
      <c r="A1444" t="s">
        <v>150</v>
      </c>
      <c r="B1444" t="s">
        <v>151</v>
      </c>
      <c r="C1444">
        <v>-2</v>
      </c>
      <c r="D1444" t="s">
        <v>53</v>
      </c>
      <c r="E1444">
        <v>4468996855.1879997</v>
      </c>
    </row>
    <row r="1445" spans="1:5">
      <c r="A1445" t="s">
        <v>150</v>
      </c>
      <c r="B1445" t="s">
        <v>151</v>
      </c>
      <c r="C1445">
        <v>-3</v>
      </c>
      <c r="D1445" t="s">
        <v>53</v>
      </c>
      <c r="E1445">
        <v>5024021779.8882999</v>
      </c>
    </row>
    <row r="1446" spans="1:5">
      <c r="A1446" t="s">
        <v>150</v>
      </c>
      <c r="B1446" t="s">
        <v>151</v>
      </c>
      <c r="C1446">
        <v>-4</v>
      </c>
      <c r="D1446" t="s">
        <v>53</v>
      </c>
      <c r="E1446">
        <v>5102259883.4392996</v>
      </c>
    </row>
    <row r="1447" spans="1:5">
      <c r="A1447" t="s">
        <v>150</v>
      </c>
      <c r="B1447" t="s">
        <v>151</v>
      </c>
      <c r="C1447">
        <v>-5</v>
      </c>
      <c r="D1447" t="s">
        <v>53</v>
      </c>
      <c r="E1447">
        <v>4882349411.9018002</v>
      </c>
    </row>
    <row r="1448" spans="1:5">
      <c r="A1448" t="s">
        <v>150</v>
      </c>
      <c r="B1448" t="s">
        <v>151</v>
      </c>
      <c r="C1448">
        <v>-6</v>
      </c>
      <c r="D1448" t="s">
        <v>53</v>
      </c>
      <c r="E1448">
        <v>4952223041.7292995</v>
      </c>
    </row>
    <row r="1449" spans="1:5">
      <c r="A1449" t="s">
        <v>150</v>
      </c>
      <c r="B1449" t="s">
        <v>151</v>
      </c>
      <c r="C1449">
        <v>-7</v>
      </c>
      <c r="D1449" t="s">
        <v>53</v>
      </c>
      <c r="E1449">
        <v>5128353154.1915998</v>
      </c>
    </row>
    <row r="1450" spans="1:5">
      <c r="A1450" t="s">
        <v>150</v>
      </c>
      <c r="B1450" t="s">
        <v>151</v>
      </c>
      <c r="C1450">
        <v>-8</v>
      </c>
      <c r="D1450" t="s">
        <v>53</v>
      </c>
      <c r="E1450">
        <v>4757240066.4286003</v>
      </c>
    </row>
    <row r="1451" spans="1:5">
      <c r="A1451" t="s">
        <v>150</v>
      </c>
      <c r="B1451" t="s">
        <v>151</v>
      </c>
      <c r="C1451">
        <v>-9</v>
      </c>
      <c r="D1451" t="s">
        <v>53</v>
      </c>
      <c r="E1451">
        <v>4999875363.7069998</v>
      </c>
    </row>
    <row r="1452" spans="1:5">
      <c r="A1452" t="s">
        <v>150</v>
      </c>
      <c r="B1452" t="s">
        <v>151</v>
      </c>
      <c r="C1452">
        <v>-10</v>
      </c>
      <c r="D1452" t="s">
        <v>53</v>
      </c>
      <c r="E1452">
        <v>3837745824.6511998</v>
      </c>
    </row>
    <row r="1453" spans="1:5">
      <c r="A1453" t="s">
        <v>150</v>
      </c>
      <c r="B1453" t="s">
        <v>151</v>
      </c>
      <c r="C1453">
        <v>-11</v>
      </c>
      <c r="D1453" t="s">
        <v>53</v>
      </c>
      <c r="E1453">
        <v>2733458502.6560001</v>
      </c>
    </row>
    <row r="1454" spans="1:5">
      <c r="A1454" t="s">
        <v>150</v>
      </c>
      <c r="B1454" t="s">
        <v>151</v>
      </c>
      <c r="C1454">
        <v>-12</v>
      </c>
      <c r="D1454" t="s">
        <v>53</v>
      </c>
      <c r="E1454">
        <v>3228353887.9489002</v>
      </c>
    </row>
    <row r="1455" spans="1:5">
      <c r="A1455" t="s">
        <v>150</v>
      </c>
      <c r="B1455" t="s">
        <v>151</v>
      </c>
      <c r="C1455">
        <v>-13</v>
      </c>
      <c r="D1455" t="s">
        <v>53</v>
      </c>
      <c r="E1455">
        <v>3373113981.3649998</v>
      </c>
    </row>
    <row r="1456" spans="1:5">
      <c r="A1456" t="s">
        <v>150</v>
      </c>
      <c r="B1456" t="s">
        <v>151</v>
      </c>
      <c r="C1456">
        <v>-14</v>
      </c>
      <c r="D1456" t="s">
        <v>53</v>
      </c>
      <c r="E1456">
        <v>3490078486.8572998</v>
      </c>
    </row>
    <row r="1457" spans="1:5">
      <c r="A1457" t="s">
        <v>150</v>
      </c>
      <c r="B1457" t="s">
        <v>151</v>
      </c>
      <c r="C1457">
        <v>-15</v>
      </c>
      <c r="D1457" t="s">
        <v>53</v>
      </c>
      <c r="E1457">
        <v>3203524333.3256001</v>
      </c>
    </row>
    <row r="1458" spans="1:5">
      <c r="A1458" t="s">
        <v>150</v>
      </c>
      <c r="B1458" t="s">
        <v>151</v>
      </c>
      <c r="C1458">
        <v>-16</v>
      </c>
      <c r="D1458" t="s">
        <v>53</v>
      </c>
      <c r="E1458">
        <v>3120630111.2642999</v>
      </c>
    </row>
    <row r="1459" spans="1:5">
      <c r="A1459" t="s">
        <v>150</v>
      </c>
      <c r="B1459" t="s">
        <v>151</v>
      </c>
      <c r="C1459">
        <v>-17</v>
      </c>
      <c r="D1459" t="s">
        <v>53</v>
      </c>
      <c r="E1459">
        <v>1941317289.9438</v>
      </c>
    </row>
    <row r="1460" spans="1:5">
      <c r="A1460" t="s">
        <v>150</v>
      </c>
      <c r="B1460" t="s">
        <v>151</v>
      </c>
      <c r="C1460">
        <v>-18</v>
      </c>
      <c r="D1460" t="s">
        <v>53</v>
      </c>
      <c r="E1460">
        <v>1878751368.0755</v>
      </c>
    </row>
    <row r="1461" spans="1:5">
      <c r="A1461" t="s">
        <v>150</v>
      </c>
      <c r="B1461" t="s">
        <v>151</v>
      </c>
      <c r="C1461">
        <v>0</v>
      </c>
      <c r="D1461" t="s">
        <v>50</v>
      </c>
      <c r="E1461">
        <v>0</v>
      </c>
    </row>
    <row r="1462" spans="1:5">
      <c r="A1462" t="s">
        <v>150</v>
      </c>
      <c r="B1462" t="s">
        <v>151</v>
      </c>
      <c r="C1462">
        <v>-1</v>
      </c>
      <c r="D1462" t="s">
        <v>50</v>
      </c>
      <c r="E1462">
        <v>0</v>
      </c>
    </row>
    <row r="1463" spans="1:5">
      <c r="A1463" t="s">
        <v>150</v>
      </c>
      <c r="B1463" t="s">
        <v>151</v>
      </c>
      <c r="C1463">
        <v>-2</v>
      </c>
      <c r="D1463" t="s">
        <v>50</v>
      </c>
      <c r="E1463">
        <v>0</v>
      </c>
    </row>
    <row r="1464" spans="1:5">
      <c r="A1464" t="s">
        <v>150</v>
      </c>
      <c r="B1464" t="s">
        <v>151</v>
      </c>
      <c r="C1464">
        <v>-3</v>
      </c>
      <c r="D1464" t="s">
        <v>50</v>
      </c>
      <c r="E1464">
        <v>0</v>
      </c>
    </row>
    <row r="1465" spans="1:5">
      <c r="A1465" t="s">
        <v>150</v>
      </c>
      <c r="B1465" t="s">
        <v>151</v>
      </c>
      <c r="C1465">
        <v>-4</v>
      </c>
      <c r="D1465" t="s">
        <v>50</v>
      </c>
      <c r="E1465">
        <v>0</v>
      </c>
    </row>
    <row r="1466" spans="1:5">
      <c r="A1466" t="s">
        <v>150</v>
      </c>
      <c r="B1466" t="s">
        <v>151</v>
      </c>
      <c r="C1466">
        <v>-5</v>
      </c>
      <c r="D1466" t="s">
        <v>50</v>
      </c>
      <c r="E1466">
        <v>0</v>
      </c>
    </row>
    <row r="1467" spans="1:5">
      <c r="A1467" t="s">
        <v>150</v>
      </c>
      <c r="B1467" t="s">
        <v>151</v>
      </c>
      <c r="C1467">
        <v>-6</v>
      </c>
      <c r="D1467" t="s">
        <v>50</v>
      </c>
      <c r="E1467">
        <v>0</v>
      </c>
    </row>
    <row r="1468" spans="1:5">
      <c r="A1468" t="s">
        <v>150</v>
      </c>
      <c r="B1468" t="s">
        <v>151</v>
      </c>
      <c r="C1468">
        <v>-7</v>
      </c>
      <c r="D1468" t="s">
        <v>50</v>
      </c>
      <c r="E1468">
        <v>0</v>
      </c>
    </row>
    <row r="1469" spans="1:5">
      <c r="A1469" t="s">
        <v>150</v>
      </c>
      <c r="B1469" t="s">
        <v>151</v>
      </c>
      <c r="C1469">
        <v>-8</v>
      </c>
      <c r="D1469" t="s">
        <v>50</v>
      </c>
      <c r="E1469">
        <v>0</v>
      </c>
    </row>
    <row r="1470" spans="1:5">
      <c r="A1470" t="s">
        <v>150</v>
      </c>
      <c r="B1470" t="s">
        <v>151</v>
      </c>
      <c r="C1470">
        <v>-9</v>
      </c>
      <c r="D1470" t="s">
        <v>50</v>
      </c>
      <c r="E1470">
        <v>0</v>
      </c>
    </row>
    <row r="1471" spans="1:5">
      <c r="A1471" t="s">
        <v>150</v>
      </c>
      <c r="B1471" t="s">
        <v>151</v>
      </c>
      <c r="C1471">
        <v>-10</v>
      </c>
      <c r="D1471" t="s">
        <v>50</v>
      </c>
      <c r="E1471">
        <v>0</v>
      </c>
    </row>
    <row r="1472" spans="1:5">
      <c r="A1472" t="s">
        <v>150</v>
      </c>
      <c r="B1472" t="s">
        <v>151</v>
      </c>
      <c r="C1472">
        <v>-11</v>
      </c>
      <c r="D1472" t="s">
        <v>50</v>
      </c>
      <c r="E1472">
        <v>0</v>
      </c>
    </row>
    <row r="1473" spans="1:5">
      <c r="A1473" t="s">
        <v>150</v>
      </c>
      <c r="B1473" t="s">
        <v>151</v>
      </c>
      <c r="C1473">
        <v>-12</v>
      </c>
      <c r="D1473" t="s">
        <v>50</v>
      </c>
      <c r="E1473">
        <v>0</v>
      </c>
    </row>
    <row r="1474" spans="1:5">
      <c r="A1474" t="s">
        <v>150</v>
      </c>
      <c r="B1474" t="s">
        <v>151</v>
      </c>
      <c r="C1474">
        <v>-13</v>
      </c>
      <c r="D1474" t="s">
        <v>50</v>
      </c>
      <c r="E1474">
        <v>0</v>
      </c>
    </row>
    <row r="1475" spans="1:5">
      <c r="A1475" t="s">
        <v>150</v>
      </c>
      <c r="B1475" t="s">
        <v>151</v>
      </c>
      <c r="C1475">
        <v>-14</v>
      </c>
      <c r="D1475" t="s">
        <v>50</v>
      </c>
      <c r="E1475">
        <v>0</v>
      </c>
    </row>
    <row r="1476" spans="1:5">
      <c r="A1476" t="s">
        <v>150</v>
      </c>
      <c r="B1476" t="s">
        <v>151</v>
      </c>
      <c r="C1476">
        <v>-15</v>
      </c>
      <c r="D1476" t="s">
        <v>50</v>
      </c>
      <c r="E1476">
        <v>0</v>
      </c>
    </row>
    <row r="1477" spans="1:5">
      <c r="A1477" t="s">
        <v>150</v>
      </c>
      <c r="B1477" t="s">
        <v>151</v>
      </c>
      <c r="C1477">
        <v>-16</v>
      </c>
      <c r="D1477" t="s">
        <v>50</v>
      </c>
      <c r="E1477">
        <v>0</v>
      </c>
    </row>
    <row r="1478" spans="1:5">
      <c r="A1478" t="s">
        <v>150</v>
      </c>
      <c r="B1478" t="s">
        <v>151</v>
      </c>
      <c r="C1478">
        <v>-17</v>
      </c>
      <c r="D1478" t="s">
        <v>50</v>
      </c>
      <c r="E1478">
        <v>0</v>
      </c>
    </row>
    <row r="1479" spans="1:5">
      <c r="A1479" t="s">
        <v>150</v>
      </c>
      <c r="B1479" t="s">
        <v>151</v>
      </c>
      <c r="C1479">
        <v>-18</v>
      </c>
      <c r="D1479" t="s">
        <v>50</v>
      </c>
      <c r="E1479">
        <v>0</v>
      </c>
    </row>
    <row r="1480" spans="1:5">
      <c r="A1480" t="s">
        <v>150</v>
      </c>
      <c r="B1480" t="s">
        <v>151</v>
      </c>
      <c r="C1480">
        <v>0</v>
      </c>
      <c r="D1480" t="s">
        <v>60</v>
      </c>
      <c r="E1480">
        <v>55360159546</v>
      </c>
    </row>
    <row r="1481" spans="1:5">
      <c r="A1481" t="s">
        <v>150</v>
      </c>
      <c r="B1481" t="s">
        <v>151</v>
      </c>
      <c r="C1481">
        <v>-1</v>
      </c>
      <c r="D1481" t="s">
        <v>60</v>
      </c>
      <c r="E1481">
        <v>61075964298.870003</v>
      </c>
    </row>
    <row r="1482" spans="1:5">
      <c r="A1482" t="s">
        <v>150</v>
      </c>
      <c r="B1482" t="s">
        <v>151</v>
      </c>
      <c r="C1482">
        <v>-2</v>
      </c>
      <c r="D1482" t="s">
        <v>60</v>
      </c>
      <c r="E1482">
        <v>75698029509.600006</v>
      </c>
    </row>
    <row r="1483" spans="1:5">
      <c r="A1483" t="s">
        <v>150</v>
      </c>
      <c r="B1483" t="s">
        <v>151</v>
      </c>
      <c r="C1483">
        <v>-3</v>
      </c>
      <c r="D1483" t="s">
        <v>60</v>
      </c>
      <c r="E1483">
        <v>60991084031.360001</v>
      </c>
    </row>
    <row r="1484" spans="1:5">
      <c r="A1484" t="s">
        <v>150</v>
      </c>
      <c r="B1484" t="s">
        <v>151</v>
      </c>
      <c r="C1484">
        <v>-4</v>
      </c>
      <c r="D1484" t="s">
        <v>60</v>
      </c>
      <c r="E1484">
        <v>37743685391.760002</v>
      </c>
    </row>
    <row r="1485" spans="1:5">
      <c r="A1485" t="s">
        <v>150</v>
      </c>
      <c r="B1485" t="s">
        <v>151</v>
      </c>
      <c r="C1485">
        <v>-5</v>
      </c>
      <c r="D1485" t="s">
        <v>60</v>
      </c>
      <c r="E1485">
        <v>29155300146.900002</v>
      </c>
    </row>
    <row r="1486" spans="1:5">
      <c r="A1486" t="s">
        <v>150</v>
      </c>
      <c r="B1486" t="s">
        <v>151</v>
      </c>
      <c r="C1486">
        <v>-6</v>
      </c>
      <c r="D1486" t="s">
        <v>60</v>
      </c>
      <c r="E1486">
        <v>41142121204.949997</v>
      </c>
    </row>
    <row r="1487" spans="1:5">
      <c r="A1487" t="s">
        <v>150</v>
      </c>
      <c r="B1487" t="s">
        <v>151</v>
      </c>
      <c r="C1487">
        <v>-7</v>
      </c>
      <c r="D1487" t="s">
        <v>60</v>
      </c>
      <c r="E1487">
        <v>40273618334.400002</v>
      </c>
    </row>
    <row r="1488" spans="1:5">
      <c r="A1488" t="s">
        <v>150</v>
      </c>
      <c r="B1488" t="s">
        <v>151</v>
      </c>
      <c r="C1488">
        <v>-8</v>
      </c>
      <c r="D1488" t="s">
        <v>60</v>
      </c>
      <c r="E1488">
        <v>15452076311.5</v>
      </c>
    </row>
    <row r="1489" spans="1:5">
      <c r="A1489" t="s">
        <v>150</v>
      </c>
      <c r="B1489" t="s">
        <v>151</v>
      </c>
      <c r="C1489">
        <v>-9</v>
      </c>
      <c r="D1489" t="s">
        <v>60</v>
      </c>
      <c r="E1489">
        <v>52819042480.720001</v>
      </c>
    </row>
    <row r="1490" spans="1:5">
      <c r="A1490" t="s">
        <v>150</v>
      </c>
      <c r="B1490" t="s">
        <v>151</v>
      </c>
      <c r="C1490">
        <v>-10</v>
      </c>
      <c r="D1490" t="s">
        <v>60</v>
      </c>
      <c r="E1490">
        <v>76940964060.800003</v>
      </c>
    </row>
    <row r="1491" spans="1:5">
      <c r="A1491" t="s">
        <v>150</v>
      </c>
      <c r="B1491" t="s">
        <v>151</v>
      </c>
      <c r="C1491">
        <v>-11</v>
      </c>
      <c r="D1491" t="s">
        <v>60</v>
      </c>
      <c r="E1491">
        <v>58825675513.410004</v>
      </c>
    </row>
    <row r="1492" spans="1:5">
      <c r="A1492" t="s">
        <v>150</v>
      </c>
      <c r="B1492" t="s">
        <v>151</v>
      </c>
      <c r="C1492">
        <v>-12</v>
      </c>
      <c r="D1492" t="s">
        <v>60</v>
      </c>
      <c r="E1492">
        <v>54816090000</v>
      </c>
    </row>
    <row r="1493" spans="1:5">
      <c r="A1493" t="s">
        <v>150</v>
      </c>
      <c r="B1493" t="s">
        <v>151</v>
      </c>
      <c r="C1493">
        <v>-13</v>
      </c>
      <c r="D1493" t="s">
        <v>60</v>
      </c>
      <c r="E1493">
        <v>59522740000</v>
      </c>
    </row>
    <row r="1494" spans="1:5">
      <c r="A1494" t="s">
        <v>150</v>
      </c>
      <c r="B1494" t="s">
        <v>151</v>
      </c>
      <c r="C1494">
        <v>-14</v>
      </c>
      <c r="D1494" t="s">
        <v>60</v>
      </c>
      <c r="E1494">
        <v>49007134800</v>
      </c>
    </row>
    <row r="1495" spans="1:5">
      <c r="A1495" t="s">
        <v>150</v>
      </c>
      <c r="B1495" t="s">
        <v>151</v>
      </c>
      <c r="C1495">
        <v>-15</v>
      </c>
      <c r="D1495" t="s">
        <v>60</v>
      </c>
      <c r="E1495">
        <v>60279660000</v>
      </c>
    </row>
    <row r="1496" spans="1:5">
      <c r="A1496" t="s">
        <v>150</v>
      </c>
      <c r="B1496" t="s">
        <v>151</v>
      </c>
      <c r="C1496">
        <v>-16</v>
      </c>
      <c r="D1496" t="s">
        <v>60</v>
      </c>
      <c r="E1496">
        <v>69455606800</v>
      </c>
    </row>
    <row r="1497" spans="1:5">
      <c r="A1497" t="s">
        <v>150</v>
      </c>
      <c r="B1497" t="s">
        <v>151</v>
      </c>
      <c r="C1497">
        <v>-17</v>
      </c>
      <c r="D1497" t="s">
        <v>60</v>
      </c>
      <c r="E1497">
        <v>66152871961.800003</v>
      </c>
    </row>
    <row r="1498" spans="1:5">
      <c r="A1498" t="s">
        <v>150</v>
      </c>
      <c r="B1498" t="s">
        <v>151</v>
      </c>
      <c r="C1498">
        <v>-18</v>
      </c>
      <c r="D1498" t="s">
        <v>60</v>
      </c>
      <c r="E1498">
        <v>40094536341.75</v>
      </c>
    </row>
    <row r="1499" spans="1:5">
      <c r="A1499" t="s">
        <v>150</v>
      </c>
      <c r="B1499" t="s">
        <v>151</v>
      </c>
      <c r="C1499">
        <v>0</v>
      </c>
      <c r="D1499" t="s">
        <v>48</v>
      </c>
      <c r="E1499">
        <v>0</v>
      </c>
    </row>
    <row r="1500" spans="1:5">
      <c r="A1500" t="s">
        <v>150</v>
      </c>
      <c r="B1500" t="s">
        <v>151</v>
      </c>
      <c r="C1500">
        <v>-1</v>
      </c>
      <c r="D1500" t="s">
        <v>48</v>
      </c>
      <c r="E1500">
        <v>0</v>
      </c>
    </row>
    <row r="1501" spans="1:5">
      <c r="A1501" t="s">
        <v>150</v>
      </c>
      <c r="B1501" t="s">
        <v>151</v>
      </c>
      <c r="C1501">
        <v>-2</v>
      </c>
      <c r="D1501" t="s">
        <v>48</v>
      </c>
      <c r="E1501">
        <v>0</v>
      </c>
    </row>
    <row r="1502" spans="1:5">
      <c r="A1502" t="s">
        <v>150</v>
      </c>
      <c r="B1502" t="s">
        <v>151</v>
      </c>
      <c r="C1502">
        <v>-3</v>
      </c>
      <c r="D1502" t="s">
        <v>48</v>
      </c>
      <c r="E1502">
        <v>0</v>
      </c>
    </row>
    <row r="1503" spans="1:5">
      <c r="A1503" t="s">
        <v>150</v>
      </c>
      <c r="B1503" t="s">
        <v>151</v>
      </c>
      <c r="C1503">
        <v>-4</v>
      </c>
      <c r="D1503" t="s">
        <v>48</v>
      </c>
      <c r="E1503">
        <v>0</v>
      </c>
    </row>
    <row r="1504" spans="1:5">
      <c r="A1504" t="s">
        <v>150</v>
      </c>
      <c r="B1504" t="s">
        <v>151</v>
      </c>
      <c r="C1504">
        <v>-5</v>
      </c>
      <c r="D1504" t="s">
        <v>48</v>
      </c>
      <c r="E1504">
        <v>0</v>
      </c>
    </row>
    <row r="1505" spans="1:5">
      <c r="A1505" t="s">
        <v>150</v>
      </c>
      <c r="B1505" t="s">
        <v>151</v>
      </c>
      <c r="C1505">
        <v>-6</v>
      </c>
      <c r="D1505" t="s">
        <v>48</v>
      </c>
      <c r="E1505">
        <v>0</v>
      </c>
    </row>
    <row r="1506" spans="1:5">
      <c r="A1506" t="s">
        <v>150</v>
      </c>
      <c r="B1506" t="s">
        <v>151</v>
      </c>
      <c r="C1506">
        <v>-7</v>
      </c>
      <c r="D1506" t="s">
        <v>48</v>
      </c>
      <c r="E1506">
        <v>0</v>
      </c>
    </row>
    <row r="1507" spans="1:5">
      <c r="A1507" t="s">
        <v>150</v>
      </c>
      <c r="B1507" t="s">
        <v>151</v>
      </c>
      <c r="C1507">
        <v>-8</v>
      </c>
      <c r="D1507" t="s">
        <v>48</v>
      </c>
      <c r="E1507">
        <v>0</v>
      </c>
    </row>
    <row r="1508" spans="1:5">
      <c r="A1508" t="s">
        <v>150</v>
      </c>
      <c r="B1508" t="s">
        <v>151</v>
      </c>
      <c r="C1508">
        <v>-9</v>
      </c>
      <c r="D1508" t="s">
        <v>48</v>
      </c>
      <c r="E1508">
        <v>0</v>
      </c>
    </row>
    <row r="1509" spans="1:5">
      <c r="A1509" t="s">
        <v>150</v>
      </c>
      <c r="B1509" t="s">
        <v>151</v>
      </c>
      <c r="C1509">
        <v>-10</v>
      </c>
      <c r="D1509" t="s">
        <v>48</v>
      </c>
      <c r="E1509">
        <v>0</v>
      </c>
    </row>
    <row r="1510" spans="1:5">
      <c r="A1510" t="s">
        <v>150</v>
      </c>
      <c r="B1510" t="s">
        <v>151</v>
      </c>
      <c r="C1510">
        <v>-11</v>
      </c>
      <c r="D1510" t="s">
        <v>48</v>
      </c>
      <c r="E1510">
        <v>0</v>
      </c>
    </row>
    <row r="1511" spans="1:5">
      <c r="A1511" t="s">
        <v>150</v>
      </c>
      <c r="B1511" t="s">
        <v>151</v>
      </c>
      <c r="C1511">
        <v>-12</v>
      </c>
      <c r="D1511" t="s">
        <v>48</v>
      </c>
      <c r="E1511">
        <v>0</v>
      </c>
    </row>
    <row r="1512" spans="1:5">
      <c r="A1512" t="s">
        <v>150</v>
      </c>
      <c r="B1512" t="s">
        <v>151</v>
      </c>
      <c r="C1512">
        <v>-13</v>
      </c>
      <c r="D1512" t="s">
        <v>48</v>
      </c>
      <c r="E1512">
        <v>0</v>
      </c>
    </row>
    <row r="1513" spans="1:5">
      <c r="A1513" t="s">
        <v>150</v>
      </c>
      <c r="B1513" t="s">
        <v>151</v>
      </c>
      <c r="C1513">
        <v>-14</v>
      </c>
      <c r="D1513" t="s">
        <v>48</v>
      </c>
      <c r="E1513">
        <v>0</v>
      </c>
    </row>
    <row r="1514" spans="1:5">
      <c r="A1514" t="s">
        <v>150</v>
      </c>
      <c r="B1514" t="s">
        <v>151</v>
      </c>
      <c r="C1514">
        <v>-15</v>
      </c>
      <c r="D1514" t="s">
        <v>48</v>
      </c>
      <c r="E1514">
        <v>0</v>
      </c>
    </row>
    <row r="1515" spans="1:5">
      <c r="A1515" t="s">
        <v>150</v>
      </c>
      <c r="B1515" t="s">
        <v>151</v>
      </c>
      <c r="C1515">
        <v>-16</v>
      </c>
      <c r="D1515" t="s">
        <v>48</v>
      </c>
      <c r="E1515">
        <v>0</v>
      </c>
    </row>
    <row r="1516" spans="1:5">
      <c r="A1516" t="s">
        <v>150</v>
      </c>
      <c r="B1516" t="s">
        <v>151</v>
      </c>
      <c r="C1516">
        <v>-17</v>
      </c>
      <c r="D1516" t="s">
        <v>48</v>
      </c>
      <c r="E1516">
        <v>0</v>
      </c>
    </row>
    <row r="1517" spans="1:5">
      <c r="A1517" t="s">
        <v>150</v>
      </c>
      <c r="B1517" t="s">
        <v>151</v>
      </c>
      <c r="C1517">
        <v>-18</v>
      </c>
      <c r="D1517" t="s">
        <v>48</v>
      </c>
      <c r="E1517">
        <v>0</v>
      </c>
    </row>
    <row r="1518" spans="1:5">
      <c r="A1518" t="s">
        <v>150</v>
      </c>
      <c r="B1518" t="s">
        <v>151</v>
      </c>
      <c r="C1518">
        <v>0</v>
      </c>
      <c r="D1518" t="s">
        <v>55</v>
      </c>
      <c r="E1518">
        <v>1165000000</v>
      </c>
    </row>
    <row r="1519" spans="1:5">
      <c r="A1519" t="s">
        <v>150</v>
      </c>
      <c r="B1519" t="s">
        <v>151</v>
      </c>
      <c r="C1519">
        <v>-1</v>
      </c>
      <c r="D1519" t="s">
        <v>55</v>
      </c>
      <c r="E1519">
        <v>1002000000</v>
      </c>
    </row>
    <row r="1520" spans="1:5">
      <c r="A1520" t="s">
        <v>150</v>
      </c>
      <c r="B1520" t="s">
        <v>151</v>
      </c>
      <c r="C1520">
        <v>-2</v>
      </c>
      <c r="D1520" t="s">
        <v>55</v>
      </c>
      <c r="E1520">
        <v>1204000000</v>
      </c>
    </row>
    <row r="1521" spans="1:5">
      <c r="A1521" t="s">
        <v>150</v>
      </c>
      <c r="B1521" t="s">
        <v>151</v>
      </c>
      <c r="C1521">
        <v>-3</v>
      </c>
      <c r="D1521" t="s">
        <v>55</v>
      </c>
      <c r="E1521">
        <v>3109000000</v>
      </c>
    </row>
    <row r="1522" spans="1:5">
      <c r="A1522" t="s">
        <v>150</v>
      </c>
      <c r="B1522" t="s">
        <v>151</v>
      </c>
      <c r="C1522">
        <v>-4</v>
      </c>
      <c r="D1522" t="s">
        <v>55</v>
      </c>
      <c r="E1522">
        <v>3319000000</v>
      </c>
    </row>
    <row r="1523" spans="1:5">
      <c r="A1523" t="s">
        <v>150</v>
      </c>
      <c r="B1523" t="s">
        <v>151</v>
      </c>
      <c r="C1523">
        <v>-5</v>
      </c>
      <c r="D1523" t="s">
        <v>55</v>
      </c>
      <c r="E1523">
        <v>8029000000</v>
      </c>
    </row>
    <row r="1524" spans="1:5">
      <c r="A1524" t="s">
        <v>150</v>
      </c>
      <c r="B1524" t="s">
        <v>151</v>
      </c>
      <c r="C1524">
        <v>-6</v>
      </c>
      <c r="D1524" t="s">
        <v>55</v>
      </c>
      <c r="E1524">
        <v>8196000000</v>
      </c>
    </row>
    <row r="1525" spans="1:5">
      <c r="A1525" t="s">
        <v>150</v>
      </c>
      <c r="B1525" t="s">
        <v>151</v>
      </c>
      <c r="C1525">
        <v>-7</v>
      </c>
      <c r="D1525" t="s">
        <v>55</v>
      </c>
      <c r="E1525">
        <v>6092000000</v>
      </c>
    </row>
    <row r="1526" spans="1:5">
      <c r="A1526" t="s">
        <v>150</v>
      </c>
      <c r="B1526" t="s">
        <v>151</v>
      </c>
      <c r="C1526">
        <v>-8</v>
      </c>
      <c r="D1526" t="s">
        <v>55</v>
      </c>
      <c r="E1526">
        <v>0</v>
      </c>
    </row>
    <row r="1527" spans="1:5">
      <c r="A1527" t="s">
        <v>150</v>
      </c>
      <c r="B1527" t="s">
        <v>151</v>
      </c>
      <c r="C1527">
        <v>-9</v>
      </c>
      <c r="D1527" t="s">
        <v>55</v>
      </c>
      <c r="E1527">
        <v>0</v>
      </c>
    </row>
    <row r="1528" spans="1:5">
      <c r="A1528" t="s">
        <v>150</v>
      </c>
      <c r="B1528" t="s">
        <v>151</v>
      </c>
      <c r="C1528">
        <v>-10</v>
      </c>
      <c r="D1528" t="s">
        <v>55</v>
      </c>
      <c r="E1528">
        <v>0</v>
      </c>
    </row>
    <row r="1529" spans="1:5">
      <c r="A1529" t="s">
        <v>150</v>
      </c>
      <c r="B1529" t="s">
        <v>151</v>
      </c>
      <c r="C1529">
        <v>-11</v>
      </c>
      <c r="D1529" t="s">
        <v>55</v>
      </c>
      <c r="E1529">
        <v>0</v>
      </c>
    </row>
    <row r="1530" spans="1:5">
      <c r="A1530" t="s">
        <v>150</v>
      </c>
      <c r="B1530" t="s">
        <v>151</v>
      </c>
      <c r="C1530">
        <v>-12</v>
      </c>
      <c r="D1530" t="s">
        <v>55</v>
      </c>
      <c r="E1530">
        <v>0</v>
      </c>
    </row>
    <row r="1531" spans="1:5">
      <c r="A1531" t="s">
        <v>150</v>
      </c>
      <c r="B1531" t="s">
        <v>151</v>
      </c>
      <c r="C1531">
        <v>-13</v>
      </c>
      <c r="D1531" t="s">
        <v>55</v>
      </c>
      <c r="E1531">
        <v>0</v>
      </c>
    </row>
    <row r="1532" spans="1:5">
      <c r="A1532" t="s">
        <v>150</v>
      </c>
      <c r="B1532" t="s">
        <v>151</v>
      </c>
      <c r="C1532">
        <v>-14</v>
      </c>
      <c r="D1532" t="s">
        <v>55</v>
      </c>
      <c r="E1532">
        <v>0</v>
      </c>
    </row>
    <row r="1533" spans="1:5">
      <c r="A1533" t="s">
        <v>150</v>
      </c>
      <c r="B1533" t="s">
        <v>151</v>
      </c>
      <c r="C1533">
        <v>-15</v>
      </c>
      <c r="D1533" t="s">
        <v>55</v>
      </c>
      <c r="E1533">
        <v>0</v>
      </c>
    </row>
    <row r="1534" spans="1:5">
      <c r="A1534" t="s">
        <v>150</v>
      </c>
      <c r="B1534" t="s">
        <v>151</v>
      </c>
      <c r="C1534">
        <v>-16</v>
      </c>
      <c r="D1534" t="s">
        <v>55</v>
      </c>
      <c r="E1534">
        <v>0</v>
      </c>
    </row>
    <row r="1535" spans="1:5">
      <c r="A1535" t="s">
        <v>150</v>
      </c>
      <c r="B1535" t="s">
        <v>151</v>
      </c>
      <c r="C1535">
        <v>-17</v>
      </c>
      <c r="D1535" t="s">
        <v>55</v>
      </c>
      <c r="E1535">
        <v>0</v>
      </c>
    </row>
    <row r="1536" spans="1:5">
      <c r="A1536" t="s">
        <v>150</v>
      </c>
      <c r="B1536" t="s">
        <v>151</v>
      </c>
      <c r="C1536">
        <v>-18</v>
      </c>
      <c r="D1536" t="s">
        <v>55</v>
      </c>
      <c r="E1536">
        <v>0</v>
      </c>
    </row>
    <row r="1537" spans="1:5">
      <c r="A1537" t="s">
        <v>150</v>
      </c>
      <c r="B1537" t="s">
        <v>151</v>
      </c>
      <c r="C1537">
        <v>0</v>
      </c>
      <c r="D1537" t="s">
        <v>62</v>
      </c>
      <c r="E1537">
        <v>0.17319999999999999</v>
      </c>
    </row>
    <row r="1538" spans="1:5">
      <c r="A1538" t="s">
        <v>150</v>
      </c>
      <c r="B1538" t="s">
        <v>151</v>
      </c>
      <c r="C1538">
        <v>-1</v>
      </c>
      <c r="D1538" t="s">
        <v>62</v>
      </c>
      <c r="E1538">
        <v>0.188</v>
      </c>
    </row>
    <row r="1539" spans="1:5">
      <c r="A1539" t="s">
        <v>150</v>
      </c>
      <c r="B1539" t="s">
        <v>151</v>
      </c>
      <c r="C1539">
        <v>-2</v>
      </c>
      <c r="D1539" t="s">
        <v>62</v>
      </c>
      <c r="E1539">
        <v>0.17030000000000001</v>
      </c>
    </row>
    <row r="1540" spans="1:5">
      <c r="A1540" t="s">
        <v>150</v>
      </c>
      <c r="B1540" t="s">
        <v>151</v>
      </c>
      <c r="C1540">
        <v>-3</v>
      </c>
      <c r="D1540" t="s">
        <v>62</v>
      </c>
      <c r="E1540">
        <v>0.18609999999999999</v>
      </c>
    </row>
    <row r="1541" spans="1:5">
      <c r="A1541" t="s">
        <v>150</v>
      </c>
      <c r="B1541" t="s">
        <v>151</v>
      </c>
      <c r="C1541">
        <v>-4</v>
      </c>
      <c r="D1541" t="s">
        <v>62</v>
      </c>
      <c r="E1541">
        <v>0.1832</v>
      </c>
    </row>
    <row r="1542" spans="1:5">
      <c r="A1542" t="s">
        <v>150</v>
      </c>
      <c r="B1542" t="s">
        <v>151</v>
      </c>
      <c r="C1542">
        <v>-5</v>
      </c>
      <c r="D1542" t="s">
        <v>62</v>
      </c>
      <c r="E1542">
        <v>0.1071</v>
      </c>
    </row>
    <row r="1543" spans="1:5">
      <c r="A1543" t="s">
        <v>150</v>
      </c>
      <c r="B1543" t="s">
        <v>151</v>
      </c>
      <c r="C1543">
        <v>-6</v>
      </c>
      <c r="D1543" t="s">
        <v>62</v>
      </c>
      <c r="E1543">
        <v>0.1709</v>
      </c>
    </row>
    <row r="1544" spans="1:5">
      <c r="A1544" t="s">
        <v>150</v>
      </c>
      <c r="B1544" t="s">
        <v>151</v>
      </c>
      <c r="C1544">
        <v>-7</v>
      </c>
      <c r="D1544" t="s">
        <v>62</v>
      </c>
      <c r="E1544">
        <v>0.24479999999999999</v>
      </c>
    </row>
    <row r="1545" spans="1:5">
      <c r="A1545" t="s">
        <v>150</v>
      </c>
      <c r="B1545" t="s">
        <v>151</v>
      </c>
      <c r="C1545">
        <v>-8</v>
      </c>
      <c r="D1545" t="s">
        <v>62</v>
      </c>
      <c r="E1545">
        <v>-5.0700000000000002E-2</v>
      </c>
    </row>
    <row r="1546" spans="1:5">
      <c r="A1546" t="s">
        <v>150</v>
      </c>
      <c r="B1546" t="s">
        <v>151</v>
      </c>
      <c r="C1546">
        <v>-9</v>
      </c>
      <c r="D1546" t="s">
        <v>62</v>
      </c>
      <c r="E1546">
        <v>5.1400000000000001E-2</v>
      </c>
    </row>
    <row r="1547" spans="1:5">
      <c r="A1547" t="s">
        <v>150</v>
      </c>
      <c r="B1547" t="s">
        <v>151</v>
      </c>
      <c r="C1547">
        <v>-10</v>
      </c>
      <c r="D1547" t="s">
        <v>62</v>
      </c>
      <c r="E1547">
        <v>0.22589999999999999</v>
      </c>
    </row>
    <row r="1548" spans="1:5">
      <c r="A1548" t="s">
        <v>150</v>
      </c>
      <c r="B1548" t="s">
        <v>151</v>
      </c>
      <c r="C1548">
        <v>-11</v>
      </c>
      <c r="D1548" t="s">
        <v>62</v>
      </c>
      <c r="E1548">
        <v>0.17849999999999999</v>
      </c>
    </row>
    <row r="1549" spans="1:5">
      <c r="A1549" t="s">
        <v>150</v>
      </c>
      <c r="B1549" t="s">
        <v>151</v>
      </c>
      <c r="C1549">
        <v>-12</v>
      </c>
      <c r="D1549" t="s">
        <v>62</v>
      </c>
      <c r="E1549">
        <v>0.18659999999999999</v>
      </c>
    </row>
    <row r="1550" spans="1:5">
      <c r="A1550" t="s">
        <v>150</v>
      </c>
      <c r="B1550" t="s">
        <v>151</v>
      </c>
      <c r="C1550">
        <v>-13</v>
      </c>
      <c r="D1550" t="s">
        <v>62</v>
      </c>
      <c r="E1550">
        <v>0.18779999999999999</v>
      </c>
    </row>
    <row r="1551" spans="1:5">
      <c r="A1551" t="s">
        <v>150</v>
      </c>
      <c r="B1551" t="s">
        <v>151</v>
      </c>
      <c r="C1551">
        <v>-14</v>
      </c>
      <c r="D1551" t="s">
        <v>62</v>
      </c>
      <c r="E1551">
        <v>0.1578</v>
      </c>
    </row>
    <row r="1552" spans="1:5">
      <c r="A1552" t="s">
        <v>150</v>
      </c>
      <c r="B1552" t="s">
        <v>151</v>
      </c>
      <c r="C1552">
        <v>-15</v>
      </c>
      <c r="D1552" t="s">
        <v>62</v>
      </c>
      <c r="E1552">
        <v>0.1502</v>
      </c>
    </row>
    <row r="1553" spans="1:5">
      <c r="A1553" t="s">
        <v>150</v>
      </c>
      <c r="B1553" t="s">
        <v>151</v>
      </c>
      <c r="C1553">
        <v>-16</v>
      </c>
      <c r="D1553" t="s">
        <v>62</v>
      </c>
      <c r="E1553">
        <v>0.18379999999999999</v>
      </c>
    </row>
    <row r="1554" spans="1:5">
      <c r="A1554" t="s">
        <v>150</v>
      </c>
      <c r="B1554" t="s">
        <v>151</v>
      </c>
      <c r="C1554">
        <v>-17</v>
      </c>
      <c r="D1554" t="s">
        <v>62</v>
      </c>
      <c r="E1554">
        <v>0.19800000000000001</v>
      </c>
    </row>
    <row r="1555" spans="1:5">
      <c r="A1555" t="s">
        <v>150</v>
      </c>
      <c r="B1555" t="s">
        <v>151</v>
      </c>
      <c r="C1555">
        <v>-18</v>
      </c>
      <c r="D1555" t="s">
        <v>62</v>
      </c>
      <c r="E1555">
        <v>0.15989999999999999</v>
      </c>
    </row>
    <row r="1556" spans="1:5">
      <c r="A1556" t="s">
        <v>150</v>
      </c>
      <c r="B1556" t="s">
        <v>151</v>
      </c>
      <c r="C1556">
        <v>0</v>
      </c>
      <c r="D1556" t="s">
        <v>57</v>
      </c>
      <c r="E1556">
        <v>-194000000</v>
      </c>
    </row>
    <row r="1557" spans="1:5">
      <c r="A1557" t="s">
        <v>150</v>
      </c>
      <c r="B1557" t="s">
        <v>151</v>
      </c>
      <c r="C1557">
        <v>-1</v>
      </c>
      <c r="D1557" t="s">
        <v>57</v>
      </c>
      <c r="E1557">
        <v>-194000000</v>
      </c>
    </row>
    <row r="1558" spans="1:5">
      <c r="A1558" t="s">
        <v>150</v>
      </c>
      <c r="B1558" t="s">
        <v>151</v>
      </c>
      <c r="C1558">
        <v>-2</v>
      </c>
      <c r="D1558" t="s">
        <v>57</v>
      </c>
      <c r="E1558">
        <v>-377000000</v>
      </c>
    </row>
    <row r="1559" spans="1:5">
      <c r="A1559" t="s">
        <v>150</v>
      </c>
      <c r="B1559" t="s">
        <v>151</v>
      </c>
      <c r="C1559">
        <v>-3</v>
      </c>
      <c r="D1559" t="s">
        <v>57</v>
      </c>
      <c r="E1559">
        <v>-591000000</v>
      </c>
    </row>
    <row r="1560" spans="1:5">
      <c r="A1560" t="s">
        <v>150</v>
      </c>
      <c r="B1560" t="s">
        <v>151</v>
      </c>
      <c r="C1560">
        <v>-4</v>
      </c>
      <c r="D1560" t="s">
        <v>57</v>
      </c>
      <c r="E1560">
        <v>-538000000</v>
      </c>
    </row>
    <row r="1561" spans="1:5">
      <c r="A1561" t="s">
        <v>150</v>
      </c>
      <c r="B1561" t="s">
        <v>151</v>
      </c>
      <c r="C1561">
        <v>-5</v>
      </c>
      <c r="D1561" t="s">
        <v>57</v>
      </c>
      <c r="E1561">
        <v>-67000000</v>
      </c>
    </row>
    <row r="1562" spans="1:5">
      <c r="A1562" t="s">
        <v>150</v>
      </c>
      <c r="B1562" t="s">
        <v>151</v>
      </c>
      <c r="C1562">
        <v>-6</v>
      </c>
      <c r="D1562" t="s">
        <v>57</v>
      </c>
      <c r="E1562">
        <v>-466000000</v>
      </c>
    </row>
    <row r="1563" spans="1:5">
      <c r="A1563" t="s">
        <v>150</v>
      </c>
      <c r="B1563" t="s">
        <v>151</v>
      </c>
      <c r="C1563">
        <v>-7</v>
      </c>
      <c r="D1563" t="s">
        <v>57</v>
      </c>
      <c r="E1563">
        <v>-427000000</v>
      </c>
    </row>
    <row r="1564" spans="1:5">
      <c r="A1564" t="s">
        <v>150</v>
      </c>
      <c r="B1564" t="s">
        <v>151</v>
      </c>
      <c r="C1564">
        <v>-8</v>
      </c>
      <c r="D1564" t="s">
        <v>57</v>
      </c>
      <c r="E1564">
        <v>217000000</v>
      </c>
    </row>
    <row r="1565" spans="1:5">
      <c r="A1565" t="s">
        <v>150</v>
      </c>
      <c r="B1565" t="s">
        <v>151</v>
      </c>
      <c r="C1565">
        <v>-9</v>
      </c>
      <c r="D1565" t="s">
        <v>57</v>
      </c>
      <c r="E1565">
        <v>-312000000</v>
      </c>
    </row>
    <row r="1566" spans="1:5">
      <c r="A1566" t="s">
        <v>150</v>
      </c>
      <c r="B1566" t="s">
        <v>151</v>
      </c>
      <c r="C1566">
        <v>-10</v>
      </c>
      <c r="D1566" t="s">
        <v>57</v>
      </c>
      <c r="E1566">
        <v>-419000000</v>
      </c>
    </row>
    <row r="1567" spans="1:5">
      <c r="A1567" t="s">
        <v>150</v>
      </c>
      <c r="B1567" t="s">
        <v>151</v>
      </c>
      <c r="C1567">
        <v>-11</v>
      </c>
      <c r="D1567" t="s">
        <v>57</v>
      </c>
      <c r="E1567">
        <v>-503000000</v>
      </c>
    </row>
    <row r="1568" spans="1:5">
      <c r="A1568" t="s">
        <v>150</v>
      </c>
      <c r="B1568" t="s">
        <v>151</v>
      </c>
      <c r="C1568">
        <v>-12</v>
      </c>
      <c r="D1568" t="s">
        <v>57</v>
      </c>
      <c r="E1568">
        <v>-570000000</v>
      </c>
    </row>
    <row r="1569" spans="1:5">
      <c r="A1569" t="s">
        <v>150</v>
      </c>
      <c r="B1569" t="s">
        <v>151</v>
      </c>
      <c r="C1569">
        <v>-13</v>
      </c>
      <c r="D1569" t="s">
        <v>57</v>
      </c>
      <c r="E1569">
        <v>-480000000</v>
      </c>
    </row>
    <row r="1570" spans="1:5">
      <c r="A1570" t="s">
        <v>150</v>
      </c>
      <c r="B1570" t="s">
        <v>151</v>
      </c>
      <c r="C1570">
        <v>-14</v>
      </c>
      <c r="D1570" t="s">
        <v>57</v>
      </c>
      <c r="E1570">
        <v>-557000000</v>
      </c>
    </row>
    <row r="1571" spans="1:5">
      <c r="A1571" t="s">
        <v>150</v>
      </c>
      <c r="B1571" t="s">
        <v>151</v>
      </c>
      <c r="C1571">
        <v>-15</v>
      </c>
      <c r="D1571" t="s">
        <v>57</v>
      </c>
      <c r="E1571">
        <v>-512000000</v>
      </c>
    </row>
    <row r="1572" spans="1:5">
      <c r="A1572" t="s">
        <v>150</v>
      </c>
      <c r="B1572" t="s">
        <v>151</v>
      </c>
      <c r="C1572">
        <v>-16</v>
      </c>
      <c r="D1572" t="s">
        <v>57</v>
      </c>
      <c r="E1572">
        <v>-72000000</v>
      </c>
    </row>
    <row r="1573" spans="1:5">
      <c r="A1573" t="s">
        <v>150</v>
      </c>
      <c r="B1573" t="s">
        <v>151</v>
      </c>
      <c r="C1573">
        <v>-17</v>
      </c>
      <c r="D1573" t="s">
        <v>57</v>
      </c>
      <c r="E1573">
        <v>-60000000</v>
      </c>
    </row>
    <row r="1574" spans="1:5">
      <c r="A1574" t="s">
        <v>150</v>
      </c>
      <c r="B1574" t="s">
        <v>151</v>
      </c>
      <c r="C1574">
        <v>-18</v>
      </c>
      <c r="D1574" t="s">
        <v>57</v>
      </c>
      <c r="E1574">
        <v>-189000000</v>
      </c>
    </row>
    <row r="1575" spans="1:5">
      <c r="A1575" t="s">
        <v>150</v>
      </c>
      <c r="B1575" t="s">
        <v>151</v>
      </c>
      <c r="C1575">
        <v>0</v>
      </c>
      <c r="D1575" t="s">
        <v>63</v>
      </c>
      <c r="E1575">
        <v>-6.2799999999999995E-2</v>
      </c>
    </row>
    <row r="1576" spans="1:5">
      <c r="A1576" t="s">
        <v>150</v>
      </c>
      <c r="B1576" t="s">
        <v>151</v>
      </c>
      <c r="C1576">
        <v>-1</v>
      </c>
      <c r="D1576" t="s">
        <v>63</v>
      </c>
      <c r="E1576">
        <v>2.5700000000000001E-2</v>
      </c>
    </row>
    <row r="1577" spans="1:5">
      <c r="A1577" t="s">
        <v>150</v>
      </c>
      <c r="B1577" t="s">
        <v>151</v>
      </c>
      <c r="C1577">
        <v>-2</v>
      </c>
      <c r="D1577" t="s">
        <v>63</v>
      </c>
      <c r="E1577">
        <v>5.7299999999999997E-2</v>
      </c>
    </row>
    <row r="1578" spans="1:5">
      <c r="A1578" t="s">
        <v>150</v>
      </c>
      <c r="B1578" t="s">
        <v>151</v>
      </c>
      <c r="C1578">
        <v>-3</v>
      </c>
      <c r="D1578" t="s">
        <v>63</v>
      </c>
      <c r="E1578">
        <v>0.24149999999999999</v>
      </c>
    </row>
    <row r="1579" spans="1:5">
      <c r="A1579" t="s">
        <v>150</v>
      </c>
      <c r="B1579" t="s">
        <v>151</v>
      </c>
      <c r="C1579">
        <v>-4</v>
      </c>
      <c r="D1579" t="s">
        <v>63</v>
      </c>
      <c r="E1579">
        <v>-0.19409999999999999</v>
      </c>
    </row>
    <row r="1580" spans="1:5">
      <c r="A1580" t="s">
        <v>150</v>
      </c>
      <c r="B1580" t="s">
        <v>151</v>
      </c>
      <c r="C1580">
        <v>-5</v>
      </c>
      <c r="D1580" t="s">
        <v>63</v>
      </c>
      <c r="E1580">
        <v>2.47E-2</v>
      </c>
    </row>
    <row r="1581" spans="1:5">
      <c r="A1581" t="s">
        <v>150</v>
      </c>
      <c r="B1581" t="s">
        <v>151</v>
      </c>
      <c r="C1581">
        <v>-6</v>
      </c>
      <c r="D1581" t="s">
        <v>63</v>
      </c>
      <c r="E1581">
        <v>0.3538</v>
      </c>
    </row>
    <row r="1582" spans="1:5">
      <c r="A1582" t="s">
        <v>150</v>
      </c>
      <c r="B1582" t="s">
        <v>151</v>
      </c>
      <c r="C1582">
        <v>-7</v>
      </c>
      <c r="D1582" t="s">
        <v>63</v>
      </c>
      <c r="E1582">
        <v>-5.5800000000000002E-2</v>
      </c>
    </row>
    <row r="1583" spans="1:5">
      <c r="A1583" t="s">
        <v>150</v>
      </c>
      <c r="B1583" t="s">
        <v>151</v>
      </c>
      <c r="C1583">
        <v>-8</v>
      </c>
      <c r="D1583" t="s">
        <v>63</v>
      </c>
      <c r="E1583">
        <v>-0.1173</v>
      </c>
    </row>
    <row r="1584" spans="1:5">
      <c r="A1584" t="s">
        <v>150</v>
      </c>
      <c r="B1584" t="s">
        <v>151</v>
      </c>
      <c r="C1584">
        <v>-9</v>
      </c>
      <c r="D1584" t="s">
        <v>63</v>
      </c>
      <c r="E1584">
        <v>-0.1903</v>
      </c>
    </row>
    <row r="1585" spans="1:5">
      <c r="A1585" t="s">
        <v>150</v>
      </c>
      <c r="B1585" t="s">
        <v>151</v>
      </c>
      <c r="C1585">
        <v>-10</v>
      </c>
      <c r="D1585" t="s">
        <v>63</v>
      </c>
      <c r="E1585">
        <v>0.25159999999999999</v>
      </c>
    </row>
    <row r="1586" spans="1:5">
      <c r="A1586" t="s">
        <v>150</v>
      </c>
      <c r="B1586" t="s">
        <v>151</v>
      </c>
      <c r="C1586">
        <v>-11</v>
      </c>
      <c r="D1586" t="s">
        <v>63</v>
      </c>
      <c r="E1586">
        <v>0.13519999999999999</v>
      </c>
    </row>
    <row r="1587" spans="1:5">
      <c r="A1587" t="s">
        <v>150</v>
      </c>
      <c r="B1587" t="s">
        <v>151</v>
      </c>
      <c r="C1587">
        <v>-12</v>
      </c>
      <c r="D1587" t="s">
        <v>63</v>
      </c>
      <c r="E1587">
        <v>0.1012</v>
      </c>
    </row>
    <row r="1588" spans="1:5">
      <c r="A1588" t="s">
        <v>150</v>
      </c>
      <c r="B1588" t="s">
        <v>151</v>
      </c>
      <c r="C1588">
        <v>-13</v>
      </c>
      <c r="D1588" t="s">
        <v>63</v>
      </c>
      <c r="E1588">
        <v>8.2100000000000006E-2</v>
      </c>
    </row>
    <row r="1589" spans="1:5">
      <c r="A1589" t="s">
        <v>150</v>
      </c>
      <c r="B1589" t="s">
        <v>151</v>
      </c>
      <c r="C1589">
        <v>-14</v>
      </c>
      <c r="D1589" t="s">
        <v>63</v>
      </c>
      <c r="E1589">
        <v>-0.1091</v>
      </c>
    </row>
    <row r="1590" spans="1:5">
      <c r="A1590" t="s">
        <v>150</v>
      </c>
      <c r="B1590" t="s">
        <v>151</v>
      </c>
      <c r="C1590">
        <v>-15</v>
      </c>
      <c r="D1590" t="s">
        <v>63</v>
      </c>
      <c r="E1590">
        <v>-0.1575</v>
      </c>
    </row>
    <row r="1591" spans="1:5">
      <c r="A1591" t="s">
        <v>150</v>
      </c>
      <c r="B1591" t="s">
        <v>151</v>
      </c>
      <c r="C1591">
        <v>-16</v>
      </c>
      <c r="D1591" t="s">
        <v>63</v>
      </c>
      <c r="E1591">
        <v>0.20849999999999999</v>
      </c>
    </row>
    <row r="1592" spans="1:5">
      <c r="A1592" t="s">
        <v>150</v>
      </c>
      <c r="B1592" t="s">
        <v>151</v>
      </c>
      <c r="C1592">
        <v>-17</v>
      </c>
      <c r="D1592" t="s">
        <v>63</v>
      </c>
      <c r="E1592">
        <v>0.27929999999999999</v>
      </c>
    </row>
    <row r="1593" spans="1:5">
      <c r="A1593" t="s">
        <v>150</v>
      </c>
      <c r="B1593" t="s">
        <v>151</v>
      </c>
      <c r="C1593">
        <v>0</v>
      </c>
      <c r="D1593" t="s">
        <v>46</v>
      </c>
      <c r="E1593">
        <v>6.8199999999999997E-2</v>
      </c>
    </row>
    <row r="1594" spans="1:5">
      <c r="A1594" t="s">
        <v>150</v>
      </c>
      <c r="B1594" t="s">
        <v>151</v>
      </c>
      <c r="C1594">
        <v>-1</v>
      </c>
      <c r="D1594" t="s">
        <v>46</v>
      </c>
      <c r="E1594">
        <v>7.9299999999999995E-2</v>
      </c>
    </row>
    <row r="1595" spans="1:5">
      <c r="A1595" t="s">
        <v>150</v>
      </c>
      <c r="B1595" t="s">
        <v>151</v>
      </c>
      <c r="C1595">
        <v>-2</v>
      </c>
      <c r="D1595" t="s">
        <v>46</v>
      </c>
      <c r="E1595">
        <v>7.3200000000000001E-2</v>
      </c>
    </row>
    <row r="1596" spans="1:5">
      <c r="A1596" t="s">
        <v>150</v>
      </c>
      <c r="B1596" t="s">
        <v>151</v>
      </c>
      <c r="C1596">
        <v>-3</v>
      </c>
      <c r="D1596" t="s">
        <v>46</v>
      </c>
      <c r="E1596">
        <v>7.6899999999999996E-2</v>
      </c>
    </row>
    <row r="1597" spans="1:5">
      <c r="A1597" t="s">
        <v>150</v>
      </c>
      <c r="B1597" t="s">
        <v>151</v>
      </c>
      <c r="C1597">
        <v>-4</v>
      </c>
      <c r="D1597" t="s">
        <v>46</v>
      </c>
      <c r="E1597">
        <v>6.1100000000000002E-2</v>
      </c>
    </row>
    <row r="1598" spans="1:5">
      <c r="A1598" t="s">
        <v>150</v>
      </c>
      <c r="B1598" t="s">
        <v>151</v>
      </c>
      <c r="C1598">
        <v>-5</v>
      </c>
      <c r="D1598" t="s">
        <v>46</v>
      </c>
      <c r="E1598">
        <v>4.5699999999999998E-2</v>
      </c>
    </row>
    <row r="1599" spans="1:5">
      <c r="A1599" t="s">
        <v>150</v>
      </c>
      <c r="B1599" t="s">
        <v>151</v>
      </c>
      <c r="C1599">
        <v>-6</v>
      </c>
      <c r="D1599" t="s">
        <v>46</v>
      </c>
      <c r="E1599">
        <v>8.0799999999999997E-2</v>
      </c>
    </row>
    <row r="1600" spans="1:5">
      <c r="A1600" t="s">
        <v>150</v>
      </c>
      <c r="B1600" t="s">
        <v>151</v>
      </c>
      <c r="C1600">
        <v>-7</v>
      </c>
      <c r="D1600" t="s">
        <v>46</v>
      </c>
      <c r="E1600">
        <v>9.7000000000000003E-2</v>
      </c>
    </row>
    <row r="1601" spans="1:5">
      <c r="A1601" t="s">
        <v>150</v>
      </c>
      <c r="B1601" t="s">
        <v>151</v>
      </c>
      <c r="C1601">
        <v>-8</v>
      </c>
      <c r="D1601" t="s">
        <v>46</v>
      </c>
      <c r="E1601">
        <v>-2.6700000000000002E-2</v>
      </c>
    </row>
    <row r="1602" spans="1:5">
      <c r="A1602" t="s">
        <v>150</v>
      </c>
      <c r="B1602" t="s">
        <v>151</v>
      </c>
      <c r="C1602">
        <v>-9</v>
      </c>
      <c r="D1602" t="s">
        <v>46</v>
      </c>
      <c r="E1602">
        <v>3.7100000000000001E-2</v>
      </c>
    </row>
    <row r="1603" spans="1:5">
      <c r="A1603" t="s">
        <v>150</v>
      </c>
      <c r="B1603" t="s">
        <v>151</v>
      </c>
      <c r="C1603">
        <v>-10</v>
      </c>
      <c r="D1603" t="s">
        <v>46</v>
      </c>
      <c r="E1603">
        <v>0.22040000000000001</v>
      </c>
    </row>
    <row r="1604" spans="1:5">
      <c r="A1604" t="s">
        <v>150</v>
      </c>
      <c r="B1604" t="s">
        <v>151</v>
      </c>
      <c r="C1604">
        <v>-11</v>
      </c>
      <c r="D1604" t="s">
        <v>46</v>
      </c>
      <c r="E1604">
        <v>0.15609999999999999</v>
      </c>
    </row>
    <row r="1605" spans="1:5">
      <c r="A1605" t="s">
        <v>150</v>
      </c>
      <c r="B1605" t="s">
        <v>151</v>
      </c>
      <c r="C1605">
        <v>-12</v>
      </c>
      <c r="D1605" t="s">
        <v>46</v>
      </c>
      <c r="E1605">
        <v>0.1447</v>
      </c>
    </row>
    <row r="1606" spans="1:5">
      <c r="A1606" t="s">
        <v>150</v>
      </c>
      <c r="B1606" t="s">
        <v>151</v>
      </c>
      <c r="C1606">
        <v>-13</v>
      </c>
      <c r="D1606" t="s">
        <v>46</v>
      </c>
      <c r="E1606">
        <v>0.14649999999999999</v>
      </c>
    </row>
    <row r="1607" spans="1:5">
      <c r="A1607" t="s">
        <v>150</v>
      </c>
      <c r="B1607" t="s">
        <v>151</v>
      </c>
      <c r="C1607">
        <v>-14</v>
      </c>
      <c r="D1607" t="s">
        <v>46</v>
      </c>
      <c r="E1607">
        <v>0.1215</v>
      </c>
    </row>
    <row r="1608" spans="1:5">
      <c r="A1608" t="s">
        <v>150</v>
      </c>
      <c r="B1608" t="s">
        <v>151</v>
      </c>
      <c r="C1608">
        <v>-15</v>
      </c>
      <c r="D1608" t="s">
        <v>46</v>
      </c>
      <c r="E1608">
        <v>0.13800000000000001</v>
      </c>
    </row>
    <row r="1609" spans="1:5">
      <c r="A1609" t="s">
        <v>150</v>
      </c>
      <c r="B1609" t="s">
        <v>151</v>
      </c>
      <c r="C1609">
        <v>-16</v>
      </c>
      <c r="D1609" t="s">
        <v>46</v>
      </c>
      <c r="E1609">
        <v>0.23069999999999999</v>
      </c>
    </row>
    <row r="1610" spans="1:5">
      <c r="A1610" t="s">
        <v>150</v>
      </c>
      <c r="B1610" t="s">
        <v>151</v>
      </c>
      <c r="C1610">
        <v>-17</v>
      </c>
      <c r="D1610" t="s">
        <v>46</v>
      </c>
      <c r="E1610">
        <v>0.2442</v>
      </c>
    </row>
    <row r="1611" spans="1:5">
      <c r="A1611" t="s">
        <v>150</v>
      </c>
      <c r="B1611" t="s">
        <v>151</v>
      </c>
      <c r="C1611">
        <v>-18</v>
      </c>
      <c r="D1611" t="s">
        <v>46</v>
      </c>
      <c r="E1611">
        <v>0.1542</v>
      </c>
    </row>
    <row r="1612" spans="1:5">
      <c r="A1612" t="s">
        <v>150</v>
      </c>
      <c r="B1612" t="s">
        <v>151</v>
      </c>
      <c r="C1612">
        <v>0</v>
      </c>
      <c r="D1612" t="s">
        <v>58</v>
      </c>
      <c r="E1612">
        <v>1937024359</v>
      </c>
    </row>
    <row r="1613" spans="1:5">
      <c r="A1613" t="s">
        <v>150</v>
      </c>
      <c r="B1613" t="s">
        <v>151</v>
      </c>
      <c r="C1613">
        <v>-1</v>
      </c>
      <c r="D1613" t="s">
        <v>58</v>
      </c>
      <c r="E1613">
        <v>1920024027</v>
      </c>
    </row>
    <row r="1614" spans="1:5">
      <c r="A1614" t="s">
        <v>150</v>
      </c>
      <c r="B1614" t="s">
        <v>151</v>
      </c>
      <c r="C1614">
        <v>-2</v>
      </c>
      <c r="D1614" t="s">
        <v>58</v>
      </c>
      <c r="E1614">
        <v>1950980142</v>
      </c>
    </row>
    <row r="1615" spans="1:5">
      <c r="A1615" t="s">
        <v>150</v>
      </c>
      <c r="B1615" t="s">
        <v>151</v>
      </c>
      <c r="C1615">
        <v>-3</v>
      </c>
      <c r="D1615" t="s">
        <v>58</v>
      </c>
      <c r="E1615">
        <v>1944868751</v>
      </c>
    </row>
    <row r="1616" spans="1:5">
      <c r="A1616" t="s">
        <v>150</v>
      </c>
      <c r="B1616" t="s">
        <v>151</v>
      </c>
      <c r="C1616">
        <v>-4</v>
      </c>
      <c r="D1616" t="s">
        <v>58</v>
      </c>
      <c r="E1616">
        <v>1974042123</v>
      </c>
    </row>
    <row r="1617" spans="1:5">
      <c r="A1617" t="s">
        <v>150</v>
      </c>
      <c r="B1617" t="s">
        <v>151</v>
      </c>
      <c r="C1617">
        <v>-5</v>
      </c>
      <c r="D1617" t="s">
        <v>58</v>
      </c>
      <c r="E1617">
        <v>1926986130</v>
      </c>
    </row>
    <row r="1618" spans="1:5">
      <c r="A1618" t="s">
        <v>150</v>
      </c>
      <c r="B1618" t="s">
        <v>151</v>
      </c>
      <c r="C1618">
        <v>-6</v>
      </c>
      <c r="D1618" t="s">
        <v>58</v>
      </c>
      <c r="E1618">
        <v>1512022095</v>
      </c>
    </row>
    <row r="1619" spans="1:5">
      <c r="A1619" t="s">
        <v>150</v>
      </c>
      <c r="B1619" t="s">
        <v>151</v>
      </c>
      <c r="C1619">
        <v>-7</v>
      </c>
      <c r="D1619" t="s">
        <v>58</v>
      </c>
      <c r="E1619">
        <v>1360595214</v>
      </c>
    </row>
    <row r="1620" spans="1:5">
      <c r="A1620" t="s">
        <v>150</v>
      </c>
      <c r="B1620" t="s">
        <v>151</v>
      </c>
      <c r="C1620">
        <v>-8</v>
      </c>
      <c r="D1620" t="s">
        <v>58</v>
      </c>
      <c r="E1620">
        <v>1047598394</v>
      </c>
    </row>
    <row r="1621" spans="1:5">
      <c r="A1621" t="s">
        <v>150</v>
      </c>
      <c r="B1621" t="s">
        <v>151</v>
      </c>
      <c r="C1621">
        <v>-9</v>
      </c>
      <c r="D1621" t="s">
        <v>58</v>
      </c>
      <c r="E1621">
        <v>1001878651</v>
      </c>
    </row>
    <row r="1622" spans="1:5">
      <c r="A1622" t="s">
        <v>150</v>
      </c>
      <c r="B1622" t="s">
        <v>151</v>
      </c>
      <c r="C1622">
        <v>-10</v>
      </c>
      <c r="D1622" t="s">
        <v>58</v>
      </c>
      <c r="E1622">
        <v>1010254255</v>
      </c>
    </row>
    <row r="1623" spans="1:5">
      <c r="A1623" t="s">
        <v>150</v>
      </c>
      <c r="B1623" t="s">
        <v>151</v>
      </c>
      <c r="C1623">
        <v>-11</v>
      </c>
      <c r="D1623" t="s">
        <v>58</v>
      </c>
      <c r="E1623">
        <v>1049896047</v>
      </c>
    </row>
    <row r="1624" spans="1:5">
      <c r="A1624" t="s">
        <v>150</v>
      </c>
      <c r="B1624" t="s">
        <v>151</v>
      </c>
      <c r="C1624">
        <v>-12</v>
      </c>
      <c r="D1624" t="s">
        <v>58</v>
      </c>
      <c r="E1624">
        <v>1080120000</v>
      </c>
    </row>
    <row r="1625" spans="1:5">
      <c r="A1625" t="s">
        <v>150</v>
      </c>
      <c r="B1625" t="s">
        <v>151</v>
      </c>
      <c r="C1625">
        <v>-13</v>
      </c>
      <c r="D1625" t="s">
        <v>58</v>
      </c>
      <c r="E1625">
        <v>1076750000</v>
      </c>
    </row>
    <row r="1626" spans="1:5">
      <c r="A1626" t="s">
        <v>150</v>
      </c>
      <c r="B1626" t="s">
        <v>151</v>
      </c>
      <c r="C1626">
        <v>-14</v>
      </c>
      <c r="D1626" t="s">
        <v>58</v>
      </c>
      <c r="E1626">
        <v>1083270000</v>
      </c>
    </row>
    <row r="1627" spans="1:5">
      <c r="A1627" t="s">
        <v>150</v>
      </c>
      <c r="B1627" t="s">
        <v>151</v>
      </c>
      <c r="C1627">
        <v>-15</v>
      </c>
      <c r="D1627" t="s">
        <v>58</v>
      </c>
      <c r="E1627">
        <v>1086120000</v>
      </c>
    </row>
    <row r="1628" spans="1:5">
      <c r="A1628" t="s">
        <v>150</v>
      </c>
      <c r="B1628" t="s">
        <v>151</v>
      </c>
      <c r="C1628">
        <v>-16</v>
      </c>
      <c r="D1628" t="s">
        <v>58</v>
      </c>
      <c r="E1628">
        <v>1095860000</v>
      </c>
    </row>
    <row r="1629" spans="1:5">
      <c r="A1629" t="s">
        <v>150</v>
      </c>
      <c r="B1629" t="s">
        <v>151</v>
      </c>
      <c r="C1629">
        <v>-17</v>
      </c>
      <c r="D1629" t="s">
        <v>58</v>
      </c>
      <c r="E1629">
        <v>1096789720</v>
      </c>
    </row>
    <row r="1630" spans="1:5">
      <c r="A1630" t="s">
        <v>150</v>
      </c>
      <c r="B1630" t="s">
        <v>151</v>
      </c>
      <c r="C1630">
        <v>-18</v>
      </c>
      <c r="D1630" t="s">
        <v>58</v>
      </c>
      <c r="E1630">
        <v>1151645450</v>
      </c>
    </row>
    <row r="1631" spans="1:5">
      <c r="A1631" t="s">
        <v>150</v>
      </c>
      <c r="B1631" t="s">
        <v>151</v>
      </c>
      <c r="C1631">
        <v>0</v>
      </c>
      <c r="D1631" t="s">
        <v>54</v>
      </c>
      <c r="E1631">
        <v>7520000000</v>
      </c>
    </row>
    <row r="1632" spans="1:5">
      <c r="A1632" t="s">
        <v>150</v>
      </c>
      <c r="B1632" t="s">
        <v>151</v>
      </c>
      <c r="C1632">
        <v>-1</v>
      </c>
      <c r="D1632" t="s">
        <v>54</v>
      </c>
      <c r="E1632">
        <v>7520000000</v>
      </c>
    </row>
    <row r="1633" spans="1:5">
      <c r="A1633" t="s">
        <v>150</v>
      </c>
      <c r="B1633" t="s">
        <v>151</v>
      </c>
      <c r="C1633">
        <v>-2</v>
      </c>
      <c r="D1633" t="s">
        <v>54</v>
      </c>
      <c r="E1633">
        <v>6020000000</v>
      </c>
    </row>
    <row r="1634" spans="1:5">
      <c r="A1634" t="s">
        <v>150</v>
      </c>
      <c r="B1634" t="s">
        <v>151</v>
      </c>
      <c r="C1634">
        <v>-3</v>
      </c>
      <c r="D1634" t="s">
        <v>54</v>
      </c>
      <c r="E1634">
        <v>3220000000</v>
      </c>
    </row>
    <row r="1635" spans="1:5">
      <c r="A1635" t="s">
        <v>150</v>
      </c>
      <c r="B1635" t="s">
        <v>151</v>
      </c>
      <c r="C1635">
        <v>-4</v>
      </c>
      <c r="D1635" t="s">
        <v>54</v>
      </c>
      <c r="E1635">
        <v>1508000000</v>
      </c>
    </row>
    <row r="1636" spans="1:5">
      <c r="A1636" t="s">
        <v>150</v>
      </c>
      <c r="B1636" t="s">
        <v>151</v>
      </c>
      <c r="C1636">
        <v>-5</v>
      </c>
      <c r="D1636" t="s">
        <v>54</v>
      </c>
      <c r="E1636">
        <v>1508000000</v>
      </c>
    </row>
    <row r="1637" spans="1:5">
      <c r="A1637" t="s">
        <v>150</v>
      </c>
      <c r="B1637" t="s">
        <v>151</v>
      </c>
      <c r="C1637">
        <v>-6</v>
      </c>
      <c r="D1637" t="s">
        <v>54</v>
      </c>
      <c r="E1637">
        <v>9597000000</v>
      </c>
    </row>
    <row r="1638" spans="1:5">
      <c r="A1638" t="s">
        <v>150</v>
      </c>
      <c r="B1638" t="s">
        <v>151</v>
      </c>
      <c r="C1638">
        <v>-7</v>
      </c>
      <c r="D1638" t="s">
        <v>54</v>
      </c>
      <c r="E1638">
        <v>9597000000</v>
      </c>
    </row>
    <row r="1639" spans="1:5">
      <c r="A1639" t="s">
        <v>150</v>
      </c>
      <c r="B1639" t="s">
        <v>151</v>
      </c>
      <c r="C1639">
        <v>-8</v>
      </c>
      <c r="D1639" t="s">
        <v>54</v>
      </c>
      <c r="E1639">
        <v>19155000000</v>
      </c>
    </row>
    <row r="1640" spans="1:5">
      <c r="A1640" t="s">
        <v>150</v>
      </c>
      <c r="B1640" t="s">
        <v>151</v>
      </c>
      <c r="C1640">
        <v>-9</v>
      </c>
      <c r="D1640" t="s">
        <v>54</v>
      </c>
      <c r="E1640">
        <v>1100000000</v>
      </c>
    </row>
    <row r="1641" spans="1:5">
      <c r="A1641" t="s">
        <v>150</v>
      </c>
      <c r="B1641" t="s">
        <v>151</v>
      </c>
      <c r="C1641">
        <v>-10</v>
      </c>
      <c r="D1641" t="s">
        <v>54</v>
      </c>
      <c r="E1641">
        <v>1100000000</v>
      </c>
    </row>
    <row r="1642" spans="1:5">
      <c r="A1642" t="s">
        <v>150</v>
      </c>
      <c r="B1642" t="s">
        <v>151</v>
      </c>
      <c r="C1642">
        <v>-11</v>
      </c>
      <c r="D1642" t="s">
        <v>54</v>
      </c>
      <c r="E1642">
        <v>0</v>
      </c>
    </row>
    <row r="1643" spans="1:5">
      <c r="A1643" t="s">
        <v>150</v>
      </c>
      <c r="B1643" t="s">
        <v>151</v>
      </c>
      <c r="C1643">
        <v>-12</v>
      </c>
      <c r="D1643" t="s">
        <v>54</v>
      </c>
      <c r="E1643">
        <v>0</v>
      </c>
    </row>
    <row r="1644" spans="1:5">
      <c r="A1644" t="s">
        <v>150</v>
      </c>
      <c r="B1644" t="s">
        <v>151</v>
      </c>
      <c r="C1644">
        <v>-13</v>
      </c>
      <c r="D1644" t="s">
        <v>54</v>
      </c>
      <c r="E1644">
        <v>0</v>
      </c>
    </row>
    <row r="1645" spans="1:5">
      <c r="A1645" t="s">
        <v>150</v>
      </c>
      <c r="B1645" t="s">
        <v>151</v>
      </c>
      <c r="C1645">
        <v>-14</v>
      </c>
      <c r="D1645" t="s">
        <v>54</v>
      </c>
      <c r="E1645">
        <v>0</v>
      </c>
    </row>
    <row r="1646" spans="1:5">
      <c r="A1646" t="s">
        <v>150</v>
      </c>
      <c r="B1646" t="s">
        <v>151</v>
      </c>
      <c r="C1646">
        <v>-15</v>
      </c>
      <c r="D1646" t="s">
        <v>54</v>
      </c>
      <c r="E1646">
        <v>345000000</v>
      </c>
    </row>
    <row r="1647" spans="1:5">
      <c r="A1647" t="s">
        <v>150</v>
      </c>
      <c r="B1647" t="s">
        <v>151</v>
      </c>
      <c r="C1647">
        <v>-16</v>
      </c>
      <c r="D1647" t="s">
        <v>54</v>
      </c>
      <c r="E1647">
        <v>945000000</v>
      </c>
    </row>
    <row r="1648" spans="1:5">
      <c r="A1648" t="s">
        <v>150</v>
      </c>
      <c r="B1648" t="s">
        <v>151</v>
      </c>
      <c r="C1648">
        <v>-17</v>
      </c>
      <c r="D1648" t="s">
        <v>54</v>
      </c>
      <c r="E1648">
        <v>670000000</v>
      </c>
    </row>
    <row r="1649" spans="1:5">
      <c r="A1649" t="s">
        <v>150</v>
      </c>
      <c r="B1649" t="s">
        <v>151</v>
      </c>
      <c r="C1649">
        <v>-18</v>
      </c>
      <c r="D1649" t="s">
        <v>54</v>
      </c>
      <c r="E1649">
        <v>674000000</v>
      </c>
    </row>
    <row r="1650" spans="1:5">
      <c r="A1650" t="s">
        <v>150</v>
      </c>
      <c r="B1650" t="s">
        <v>151</v>
      </c>
      <c r="C1650">
        <v>0</v>
      </c>
      <c r="D1650" t="s">
        <v>59</v>
      </c>
      <c r="E1650">
        <v>28.58</v>
      </c>
    </row>
    <row r="1651" spans="1:5">
      <c r="A1651" t="s">
        <v>150</v>
      </c>
      <c r="B1651" t="s">
        <v>151</v>
      </c>
      <c r="C1651">
        <v>-1</v>
      </c>
      <c r="D1651" t="s">
        <v>59</v>
      </c>
      <c r="E1651">
        <v>31.81</v>
      </c>
    </row>
    <row r="1652" spans="1:5">
      <c r="A1652" t="s">
        <v>150</v>
      </c>
      <c r="B1652" t="s">
        <v>151</v>
      </c>
      <c r="C1652">
        <v>-2</v>
      </c>
      <c r="D1652" t="s">
        <v>59</v>
      </c>
      <c r="E1652">
        <v>38.799999999999997</v>
      </c>
    </row>
    <row r="1653" spans="1:5">
      <c r="A1653" t="s">
        <v>150</v>
      </c>
      <c r="B1653" t="s">
        <v>151</v>
      </c>
      <c r="C1653">
        <v>-3</v>
      </c>
      <c r="D1653" t="s">
        <v>59</v>
      </c>
      <c r="E1653">
        <v>31.36</v>
      </c>
    </row>
    <row r="1654" spans="1:5">
      <c r="A1654" t="s">
        <v>150</v>
      </c>
      <c r="B1654" t="s">
        <v>151</v>
      </c>
      <c r="C1654">
        <v>-4</v>
      </c>
      <c r="D1654" t="s">
        <v>59</v>
      </c>
      <c r="E1654">
        <v>19.12</v>
      </c>
    </row>
    <row r="1655" spans="1:5">
      <c r="A1655" t="s">
        <v>150</v>
      </c>
      <c r="B1655" t="s">
        <v>151</v>
      </c>
      <c r="C1655">
        <v>-5</v>
      </c>
      <c r="D1655" t="s">
        <v>59</v>
      </c>
      <c r="E1655">
        <v>15.13</v>
      </c>
    </row>
    <row r="1656" spans="1:5">
      <c r="A1656" t="s">
        <v>150</v>
      </c>
      <c r="B1656" t="s">
        <v>151</v>
      </c>
      <c r="C1656">
        <v>-6</v>
      </c>
      <c r="D1656" t="s">
        <v>59</v>
      </c>
      <c r="E1656">
        <v>27.21</v>
      </c>
    </row>
    <row r="1657" spans="1:5">
      <c r="A1657" t="s">
        <v>150</v>
      </c>
      <c r="B1657" t="s">
        <v>151</v>
      </c>
      <c r="C1657">
        <v>-7</v>
      </c>
      <c r="D1657" t="s">
        <v>59</v>
      </c>
      <c r="E1657">
        <v>29.6</v>
      </c>
    </row>
    <row r="1658" spans="1:5">
      <c r="A1658" t="s">
        <v>150</v>
      </c>
      <c r="B1658" t="s">
        <v>151</v>
      </c>
      <c r="C1658">
        <v>-8</v>
      </c>
      <c r="D1658" t="s">
        <v>59</v>
      </c>
      <c r="E1658">
        <v>14.75</v>
      </c>
    </row>
    <row r="1659" spans="1:5">
      <c r="A1659" t="s">
        <v>150</v>
      </c>
      <c r="B1659" t="s">
        <v>151</v>
      </c>
      <c r="C1659">
        <v>-9</v>
      </c>
      <c r="D1659" t="s">
        <v>59</v>
      </c>
      <c r="E1659">
        <v>52.72</v>
      </c>
    </row>
    <row r="1660" spans="1:5">
      <c r="A1660" t="s">
        <v>150</v>
      </c>
      <c r="B1660" t="s">
        <v>151</v>
      </c>
      <c r="C1660">
        <v>-10</v>
      </c>
      <c r="D1660" t="s">
        <v>59</v>
      </c>
      <c r="E1660">
        <v>76.16</v>
      </c>
    </row>
    <row r="1661" spans="1:5">
      <c r="A1661" t="s">
        <v>150</v>
      </c>
      <c r="B1661" t="s">
        <v>151</v>
      </c>
      <c r="C1661">
        <v>-11</v>
      </c>
      <c r="D1661" t="s">
        <v>59</v>
      </c>
      <c r="E1661">
        <v>56.03</v>
      </c>
    </row>
    <row r="1662" spans="1:5">
      <c r="A1662" t="s">
        <v>150</v>
      </c>
      <c r="B1662" t="s">
        <v>151</v>
      </c>
      <c r="C1662">
        <v>-12</v>
      </c>
      <c r="D1662" t="s">
        <v>59</v>
      </c>
      <c r="E1662">
        <v>50.75</v>
      </c>
    </row>
    <row r="1663" spans="1:5">
      <c r="A1663" t="s">
        <v>150</v>
      </c>
      <c r="B1663" t="s">
        <v>151</v>
      </c>
      <c r="C1663">
        <v>-13</v>
      </c>
      <c r="D1663" t="s">
        <v>59</v>
      </c>
      <c r="E1663">
        <v>55.28</v>
      </c>
    </row>
    <row r="1664" spans="1:5">
      <c r="A1664" t="s">
        <v>150</v>
      </c>
      <c r="B1664" t="s">
        <v>151</v>
      </c>
      <c r="C1664">
        <v>-14</v>
      </c>
      <c r="D1664" t="s">
        <v>59</v>
      </c>
      <c r="E1664">
        <v>45.24</v>
      </c>
    </row>
    <row r="1665" spans="1:5">
      <c r="A1665" t="s">
        <v>150</v>
      </c>
      <c r="B1665" t="s">
        <v>151</v>
      </c>
      <c r="C1665">
        <v>-15</v>
      </c>
      <c r="D1665" t="s">
        <v>59</v>
      </c>
      <c r="E1665">
        <v>55.5</v>
      </c>
    </row>
    <row r="1666" spans="1:5">
      <c r="A1666" t="s">
        <v>150</v>
      </c>
      <c r="B1666" t="s">
        <v>151</v>
      </c>
      <c r="C1666">
        <v>-16</v>
      </c>
      <c r="D1666" t="s">
        <v>59</v>
      </c>
      <c r="E1666">
        <v>63.38</v>
      </c>
    </row>
    <row r="1667" spans="1:5">
      <c r="A1667" t="s">
        <v>150</v>
      </c>
      <c r="B1667" t="s">
        <v>151</v>
      </c>
      <c r="C1667">
        <v>-17</v>
      </c>
      <c r="D1667" t="s">
        <v>59</v>
      </c>
      <c r="E1667">
        <v>60.314999999999998</v>
      </c>
    </row>
    <row r="1668" spans="1:5">
      <c r="A1668" t="s">
        <v>150</v>
      </c>
      <c r="B1668" t="s">
        <v>151</v>
      </c>
      <c r="C1668">
        <v>-18</v>
      </c>
      <c r="D1668" t="s">
        <v>59</v>
      </c>
      <c r="E1668">
        <v>34.814999999999998</v>
      </c>
    </row>
    <row r="1669" spans="1:5">
      <c r="A1669" t="s">
        <v>150</v>
      </c>
      <c r="B1669" t="s">
        <v>151</v>
      </c>
      <c r="C1669">
        <v>0</v>
      </c>
      <c r="D1669" t="s">
        <v>56</v>
      </c>
      <c r="E1669">
        <v>22987063.455200002</v>
      </c>
    </row>
    <row r="1670" spans="1:5">
      <c r="A1670" t="s">
        <v>150</v>
      </c>
      <c r="B1670" t="s">
        <v>151</v>
      </c>
      <c r="C1670">
        <v>-1</v>
      </c>
      <c r="D1670" t="s">
        <v>56</v>
      </c>
      <c r="E1670">
        <v>36591725.733499996</v>
      </c>
    </row>
    <row r="1671" spans="1:5">
      <c r="A1671" t="s">
        <v>150</v>
      </c>
      <c r="B1671" t="s">
        <v>151</v>
      </c>
      <c r="C1671">
        <v>-2</v>
      </c>
      <c r="D1671" t="s">
        <v>56</v>
      </c>
      <c r="E1671">
        <v>77884665.503099993</v>
      </c>
    </row>
    <row r="1672" spans="1:5">
      <c r="A1672" t="s">
        <v>150</v>
      </c>
      <c r="B1672" t="s">
        <v>151</v>
      </c>
      <c r="C1672">
        <v>-3</v>
      </c>
      <c r="D1672" t="s">
        <v>56</v>
      </c>
      <c r="E1672">
        <v>51814592.871399999</v>
      </c>
    </row>
    <row r="1673" spans="1:5">
      <c r="A1673" t="s">
        <v>150</v>
      </c>
      <c r="B1673" t="s">
        <v>151</v>
      </c>
      <c r="C1673">
        <v>-4</v>
      </c>
      <c r="D1673" t="s">
        <v>56</v>
      </c>
      <c r="E1673">
        <v>4927940.1085999999</v>
      </c>
    </row>
    <row r="1674" spans="1:5">
      <c r="A1674" t="s">
        <v>150</v>
      </c>
      <c r="B1674" t="s">
        <v>151</v>
      </c>
      <c r="C1674">
        <v>-5</v>
      </c>
      <c r="D1674" t="s">
        <v>56</v>
      </c>
      <c r="E1674">
        <v>3873493.0262000002</v>
      </c>
    </row>
    <row r="1675" spans="1:5">
      <c r="A1675" t="s">
        <v>150</v>
      </c>
      <c r="B1675" t="s">
        <v>151</v>
      </c>
      <c r="C1675">
        <v>-6</v>
      </c>
      <c r="D1675" t="s">
        <v>56</v>
      </c>
      <c r="E1675">
        <v>35625320.076700002</v>
      </c>
    </row>
    <row r="1676" spans="1:5">
      <c r="A1676" t="s">
        <v>150</v>
      </c>
      <c r="B1676" t="s">
        <v>151</v>
      </c>
      <c r="C1676">
        <v>-7</v>
      </c>
      <c r="D1676" t="s">
        <v>56</v>
      </c>
      <c r="E1676">
        <v>87683996.788499996</v>
      </c>
    </row>
    <row r="1677" spans="1:5">
      <c r="A1677" t="s">
        <v>150</v>
      </c>
      <c r="B1677" t="s">
        <v>151</v>
      </c>
      <c r="C1677">
        <v>-8</v>
      </c>
      <c r="D1677" t="s">
        <v>56</v>
      </c>
      <c r="E1677">
        <v>4063842.3946000002</v>
      </c>
    </row>
    <row r="1678" spans="1:5">
      <c r="A1678" t="s">
        <v>150</v>
      </c>
      <c r="B1678" t="s">
        <v>151</v>
      </c>
      <c r="C1678">
        <v>-9</v>
      </c>
      <c r="D1678" t="s">
        <v>56</v>
      </c>
      <c r="E1678">
        <v>1315301728.3884001</v>
      </c>
    </row>
    <row r="1679" spans="1:5">
      <c r="A1679" t="s">
        <v>150</v>
      </c>
      <c r="B1679" t="s">
        <v>151</v>
      </c>
      <c r="C1679">
        <v>-10</v>
      </c>
      <c r="D1679" t="s">
        <v>56</v>
      </c>
      <c r="E1679">
        <v>2521565585.7502999</v>
      </c>
    </row>
    <row r="1680" spans="1:5">
      <c r="A1680" t="s">
        <v>150</v>
      </c>
      <c r="B1680" t="s">
        <v>151</v>
      </c>
      <c r="C1680">
        <v>-11</v>
      </c>
      <c r="D1680" t="s">
        <v>56</v>
      </c>
      <c r="E1680">
        <v>1750984590.4998</v>
      </c>
    </row>
    <row r="1681" spans="1:5">
      <c r="A1681" t="s">
        <v>150</v>
      </c>
      <c r="B1681" t="s">
        <v>151</v>
      </c>
      <c r="C1681">
        <v>-12</v>
      </c>
      <c r="D1681" t="s">
        <v>56</v>
      </c>
      <c r="E1681">
        <v>2020457986.0274</v>
      </c>
    </row>
    <row r="1682" spans="1:5">
      <c r="A1682" t="s">
        <v>150</v>
      </c>
      <c r="B1682" t="s">
        <v>151</v>
      </c>
      <c r="C1682">
        <v>-13</v>
      </c>
      <c r="D1682" t="s">
        <v>56</v>
      </c>
      <c r="E1682">
        <v>3116433031.2357001</v>
      </c>
    </row>
    <row r="1683" spans="1:5">
      <c r="A1683" t="s">
        <v>150</v>
      </c>
      <c r="B1683" t="s">
        <v>151</v>
      </c>
      <c r="C1683">
        <v>-14</v>
      </c>
      <c r="D1683" t="s">
        <v>56</v>
      </c>
      <c r="E1683">
        <v>2440641467.5272002</v>
      </c>
    </row>
    <row r="1684" spans="1:5">
      <c r="A1684" t="s">
        <v>150</v>
      </c>
      <c r="B1684" t="s">
        <v>151</v>
      </c>
      <c r="C1684">
        <v>-15</v>
      </c>
      <c r="D1684" t="s">
        <v>56</v>
      </c>
      <c r="E1684">
        <v>3119529126.0609002</v>
      </c>
    </row>
    <row r="1685" spans="1:5">
      <c r="A1685" t="s">
        <v>150</v>
      </c>
      <c r="B1685" t="s">
        <v>151</v>
      </c>
      <c r="C1685">
        <v>-16</v>
      </c>
      <c r="D1685" t="s">
        <v>56</v>
      </c>
      <c r="E1685">
        <v>3554378278.8084998</v>
      </c>
    </row>
    <row r="1686" spans="1:5">
      <c r="A1686" t="s">
        <v>150</v>
      </c>
      <c r="B1686" t="s">
        <v>151</v>
      </c>
      <c r="C1686">
        <v>-17</v>
      </c>
      <c r="D1686" t="s">
        <v>56</v>
      </c>
      <c r="E1686">
        <v>3311441213.5948</v>
      </c>
    </row>
    <row r="1687" spans="1:5">
      <c r="A1687" t="s">
        <v>150</v>
      </c>
      <c r="B1687" t="s">
        <v>151</v>
      </c>
      <c r="C1687">
        <v>-18</v>
      </c>
      <c r="D1687" t="s">
        <v>56</v>
      </c>
      <c r="E1687">
        <v>1578635766.9195001</v>
      </c>
    </row>
    <row r="1688" spans="1:5">
      <c r="A1688" t="s">
        <v>152</v>
      </c>
      <c r="B1688" t="s">
        <v>153</v>
      </c>
      <c r="C1688">
        <v>0</v>
      </c>
      <c r="D1688" t="s">
        <v>51</v>
      </c>
      <c r="E1688">
        <v>0</v>
      </c>
    </row>
    <row r="1689" spans="1:5">
      <c r="A1689" t="s">
        <v>152</v>
      </c>
      <c r="B1689" t="s">
        <v>153</v>
      </c>
      <c r="C1689">
        <v>-1</v>
      </c>
      <c r="D1689" t="s">
        <v>51</v>
      </c>
      <c r="E1689">
        <v>0</v>
      </c>
    </row>
    <row r="1690" spans="1:5">
      <c r="A1690" t="s">
        <v>152</v>
      </c>
      <c r="B1690" t="s">
        <v>153</v>
      </c>
      <c r="C1690">
        <v>-2</v>
      </c>
      <c r="D1690" t="s">
        <v>51</v>
      </c>
      <c r="E1690">
        <v>0</v>
      </c>
    </row>
    <row r="1691" spans="1:5">
      <c r="A1691" t="s">
        <v>152</v>
      </c>
      <c r="B1691" t="s">
        <v>153</v>
      </c>
      <c r="C1691">
        <v>-3</v>
      </c>
      <c r="D1691" t="s">
        <v>51</v>
      </c>
      <c r="E1691">
        <v>0</v>
      </c>
    </row>
    <row r="1692" spans="1:5">
      <c r="A1692" t="s">
        <v>152</v>
      </c>
      <c r="B1692" t="s">
        <v>153</v>
      </c>
      <c r="C1692">
        <v>-4</v>
      </c>
      <c r="D1692" t="s">
        <v>51</v>
      </c>
      <c r="E1692">
        <v>0</v>
      </c>
    </row>
    <row r="1693" spans="1:5">
      <c r="A1693" t="s">
        <v>152</v>
      </c>
      <c r="B1693" t="s">
        <v>153</v>
      </c>
      <c r="C1693">
        <v>-5</v>
      </c>
      <c r="D1693" t="s">
        <v>51</v>
      </c>
      <c r="E1693">
        <v>0</v>
      </c>
    </row>
    <row r="1694" spans="1:5">
      <c r="A1694" t="s">
        <v>152</v>
      </c>
      <c r="B1694" t="s">
        <v>153</v>
      </c>
      <c r="C1694">
        <v>-6</v>
      </c>
      <c r="D1694" t="s">
        <v>51</v>
      </c>
      <c r="E1694">
        <v>0</v>
      </c>
    </row>
    <row r="1695" spans="1:5">
      <c r="A1695" t="s">
        <v>152</v>
      </c>
      <c r="B1695" t="s">
        <v>153</v>
      </c>
      <c r="C1695">
        <v>-7</v>
      </c>
      <c r="D1695" t="s">
        <v>51</v>
      </c>
      <c r="E1695">
        <v>0</v>
      </c>
    </row>
    <row r="1696" spans="1:5">
      <c r="A1696" t="s">
        <v>152</v>
      </c>
      <c r="B1696" t="s">
        <v>153</v>
      </c>
      <c r="C1696">
        <v>-8</v>
      </c>
      <c r="D1696" t="s">
        <v>51</v>
      </c>
      <c r="E1696">
        <v>0</v>
      </c>
    </row>
    <row r="1697" spans="1:5">
      <c r="A1697" t="s">
        <v>152</v>
      </c>
      <c r="B1697" t="s">
        <v>153</v>
      </c>
      <c r="C1697">
        <v>-9</v>
      </c>
      <c r="D1697" t="s">
        <v>51</v>
      </c>
      <c r="E1697">
        <v>0</v>
      </c>
    </row>
    <row r="1698" spans="1:5">
      <c r="A1698" t="s">
        <v>152</v>
      </c>
      <c r="B1698" t="s">
        <v>153</v>
      </c>
      <c r="C1698">
        <v>-10</v>
      </c>
      <c r="D1698" t="s">
        <v>51</v>
      </c>
      <c r="E1698">
        <v>0</v>
      </c>
    </row>
    <row r="1699" spans="1:5">
      <c r="A1699" t="s">
        <v>152</v>
      </c>
      <c r="B1699" t="s">
        <v>153</v>
      </c>
      <c r="C1699">
        <v>-11</v>
      </c>
      <c r="D1699" t="s">
        <v>51</v>
      </c>
      <c r="E1699">
        <v>0</v>
      </c>
    </row>
    <row r="1700" spans="1:5">
      <c r="A1700" t="s">
        <v>152</v>
      </c>
      <c r="B1700" t="s">
        <v>153</v>
      </c>
      <c r="C1700">
        <v>-12</v>
      </c>
      <c r="D1700" t="s">
        <v>51</v>
      </c>
      <c r="E1700">
        <v>0</v>
      </c>
    </row>
    <row r="1701" spans="1:5">
      <c r="A1701" t="s">
        <v>152</v>
      </c>
      <c r="B1701" t="s">
        <v>153</v>
      </c>
      <c r="C1701">
        <v>-13</v>
      </c>
      <c r="D1701" t="s">
        <v>51</v>
      </c>
      <c r="E1701">
        <v>0</v>
      </c>
    </row>
    <row r="1702" spans="1:5">
      <c r="A1702" t="s">
        <v>152</v>
      </c>
      <c r="B1702" t="s">
        <v>153</v>
      </c>
      <c r="C1702">
        <v>-14</v>
      </c>
      <c r="D1702" t="s">
        <v>51</v>
      </c>
      <c r="E1702">
        <v>0</v>
      </c>
    </row>
    <row r="1703" spans="1:5">
      <c r="A1703" t="s">
        <v>152</v>
      </c>
      <c r="B1703" t="s">
        <v>153</v>
      </c>
      <c r="C1703">
        <v>-15</v>
      </c>
      <c r="D1703" t="s">
        <v>51</v>
      </c>
      <c r="E1703">
        <v>0</v>
      </c>
    </row>
    <row r="1704" spans="1:5">
      <c r="A1704" t="s">
        <v>152</v>
      </c>
      <c r="B1704" t="s">
        <v>153</v>
      </c>
      <c r="C1704">
        <v>-16</v>
      </c>
      <c r="D1704" t="s">
        <v>51</v>
      </c>
      <c r="E1704">
        <v>0</v>
      </c>
    </row>
    <row r="1705" spans="1:5">
      <c r="A1705" t="s">
        <v>152</v>
      </c>
      <c r="B1705" t="s">
        <v>153</v>
      </c>
      <c r="C1705">
        <v>-17</v>
      </c>
      <c r="D1705" t="s">
        <v>51</v>
      </c>
      <c r="E1705">
        <v>0</v>
      </c>
    </row>
    <row r="1706" spans="1:5">
      <c r="A1706" t="s">
        <v>152</v>
      </c>
      <c r="B1706" t="s">
        <v>153</v>
      </c>
      <c r="C1706">
        <v>-18</v>
      </c>
      <c r="D1706" t="s">
        <v>51</v>
      </c>
      <c r="E1706">
        <v>0</v>
      </c>
    </row>
    <row r="1707" spans="1:5">
      <c r="A1707" t="s">
        <v>152</v>
      </c>
      <c r="B1707" t="s">
        <v>153</v>
      </c>
      <c r="C1707">
        <v>0</v>
      </c>
      <c r="D1707" t="s">
        <v>49</v>
      </c>
      <c r="E1707">
        <v>0</v>
      </c>
    </row>
    <row r="1708" spans="1:5">
      <c r="A1708" t="s">
        <v>152</v>
      </c>
      <c r="B1708" t="s">
        <v>153</v>
      </c>
      <c r="C1708">
        <v>-1</v>
      </c>
      <c r="D1708" t="s">
        <v>49</v>
      </c>
      <c r="E1708">
        <v>0</v>
      </c>
    </row>
    <row r="1709" spans="1:5">
      <c r="A1709" t="s">
        <v>152</v>
      </c>
      <c r="B1709" t="s">
        <v>153</v>
      </c>
      <c r="C1709">
        <v>-2</v>
      </c>
      <c r="D1709" t="s">
        <v>49</v>
      </c>
      <c r="E1709">
        <v>0</v>
      </c>
    </row>
    <row r="1710" spans="1:5">
      <c r="A1710" t="s">
        <v>152</v>
      </c>
      <c r="B1710" t="s">
        <v>153</v>
      </c>
      <c r="C1710">
        <v>-3</v>
      </c>
      <c r="D1710" t="s">
        <v>49</v>
      </c>
      <c r="E1710">
        <v>0</v>
      </c>
    </row>
    <row r="1711" spans="1:5">
      <c r="A1711" t="s">
        <v>152</v>
      </c>
      <c r="B1711" t="s">
        <v>153</v>
      </c>
      <c r="C1711">
        <v>-4</v>
      </c>
      <c r="D1711" t="s">
        <v>49</v>
      </c>
      <c r="E1711">
        <v>0</v>
      </c>
    </row>
    <row r="1712" spans="1:5">
      <c r="A1712" t="s">
        <v>152</v>
      </c>
      <c r="B1712" t="s">
        <v>153</v>
      </c>
      <c r="C1712">
        <v>-5</v>
      </c>
      <c r="D1712" t="s">
        <v>49</v>
      </c>
      <c r="E1712">
        <v>0</v>
      </c>
    </row>
    <row r="1713" spans="1:5">
      <c r="A1713" t="s">
        <v>152</v>
      </c>
      <c r="B1713" t="s">
        <v>153</v>
      </c>
      <c r="C1713">
        <v>-6</v>
      </c>
      <c r="D1713" t="s">
        <v>49</v>
      </c>
      <c r="E1713">
        <v>0</v>
      </c>
    </row>
    <row r="1714" spans="1:5">
      <c r="A1714" t="s">
        <v>152</v>
      </c>
      <c r="B1714" t="s">
        <v>153</v>
      </c>
      <c r="C1714">
        <v>-7</v>
      </c>
      <c r="D1714" t="s">
        <v>49</v>
      </c>
      <c r="E1714">
        <v>0</v>
      </c>
    </row>
    <row r="1715" spans="1:5">
      <c r="A1715" t="s">
        <v>152</v>
      </c>
      <c r="B1715" t="s">
        <v>153</v>
      </c>
      <c r="C1715">
        <v>-8</v>
      </c>
      <c r="D1715" t="s">
        <v>49</v>
      </c>
      <c r="E1715">
        <v>0</v>
      </c>
    </row>
    <row r="1716" spans="1:5">
      <c r="A1716" t="s">
        <v>152</v>
      </c>
      <c r="B1716" t="s">
        <v>153</v>
      </c>
      <c r="C1716">
        <v>-9</v>
      </c>
      <c r="D1716" t="s">
        <v>49</v>
      </c>
      <c r="E1716">
        <v>0</v>
      </c>
    </row>
    <row r="1717" spans="1:5">
      <c r="A1717" t="s">
        <v>152</v>
      </c>
      <c r="B1717" t="s">
        <v>153</v>
      </c>
      <c r="C1717">
        <v>-10</v>
      </c>
      <c r="D1717" t="s">
        <v>49</v>
      </c>
      <c r="E1717">
        <v>0</v>
      </c>
    </row>
    <row r="1718" spans="1:5">
      <c r="A1718" t="s">
        <v>152</v>
      </c>
      <c r="B1718" t="s">
        <v>153</v>
      </c>
      <c r="C1718">
        <v>-11</v>
      </c>
      <c r="D1718" t="s">
        <v>49</v>
      </c>
      <c r="E1718">
        <v>0</v>
      </c>
    </row>
    <row r="1719" spans="1:5">
      <c r="A1719" t="s">
        <v>152</v>
      </c>
      <c r="B1719" t="s">
        <v>153</v>
      </c>
      <c r="C1719">
        <v>-12</v>
      </c>
      <c r="D1719" t="s">
        <v>49</v>
      </c>
      <c r="E1719">
        <v>0</v>
      </c>
    </row>
    <row r="1720" spans="1:5">
      <c r="A1720" t="s">
        <v>152</v>
      </c>
      <c r="B1720" t="s">
        <v>153</v>
      </c>
      <c r="C1720">
        <v>-13</v>
      </c>
      <c r="D1720" t="s">
        <v>49</v>
      </c>
      <c r="E1720">
        <v>0</v>
      </c>
    </row>
    <row r="1721" spans="1:5">
      <c r="A1721" t="s">
        <v>152</v>
      </c>
      <c r="B1721" t="s">
        <v>153</v>
      </c>
      <c r="C1721">
        <v>-14</v>
      </c>
      <c r="D1721" t="s">
        <v>49</v>
      </c>
      <c r="E1721">
        <v>0</v>
      </c>
    </row>
    <row r="1722" spans="1:5">
      <c r="A1722" t="s">
        <v>152</v>
      </c>
      <c r="B1722" t="s">
        <v>153</v>
      </c>
      <c r="C1722">
        <v>-15</v>
      </c>
      <c r="D1722" t="s">
        <v>49</v>
      </c>
      <c r="E1722">
        <v>0</v>
      </c>
    </row>
    <row r="1723" spans="1:5">
      <c r="A1723" t="s">
        <v>152</v>
      </c>
      <c r="B1723" t="s">
        <v>153</v>
      </c>
      <c r="C1723">
        <v>-16</v>
      </c>
      <c r="D1723" t="s">
        <v>49</v>
      </c>
      <c r="E1723">
        <v>0</v>
      </c>
    </row>
    <row r="1724" spans="1:5">
      <c r="A1724" t="s">
        <v>152</v>
      </c>
      <c r="B1724" t="s">
        <v>153</v>
      </c>
      <c r="C1724">
        <v>-17</v>
      </c>
      <c r="D1724" t="s">
        <v>49</v>
      </c>
      <c r="E1724">
        <v>0</v>
      </c>
    </row>
    <row r="1725" spans="1:5">
      <c r="A1725" t="s">
        <v>152</v>
      </c>
      <c r="B1725" t="s">
        <v>153</v>
      </c>
      <c r="C1725">
        <v>-18</v>
      </c>
      <c r="D1725" t="s">
        <v>49</v>
      </c>
      <c r="E1725">
        <v>0</v>
      </c>
    </row>
    <row r="1726" spans="1:5">
      <c r="A1726" t="s">
        <v>152</v>
      </c>
      <c r="B1726" t="s">
        <v>153</v>
      </c>
      <c r="C1726">
        <v>0</v>
      </c>
      <c r="D1726" t="s">
        <v>52</v>
      </c>
      <c r="E1726">
        <v>0</v>
      </c>
    </row>
    <row r="1727" spans="1:5">
      <c r="A1727" t="s">
        <v>152</v>
      </c>
      <c r="B1727" t="s">
        <v>153</v>
      </c>
      <c r="C1727">
        <v>-1</v>
      </c>
      <c r="D1727" t="s">
        <v>52</v>
      </c>
      <c r="E1727">
        <v>0</v>
      </c>
    </row>
    <row r="1728" spans="1:5">
      <c r="A1728" t="s">
        <v>152</v>
      </c>
      <c r="B1728" t="s">
        <v>153</v>
      </c>
      <c r="C1728">
        <v>-2</v>
      </c>
      <c r="D1728" t="s">
        <v>52</v>
      </c>
      <c r="E1728">
        <v>0</v>
      </c>
    </row>
    <row r="1729" spans="1:5">
      <c r="A1729" t="s">
        <v>152</v>
      </c>
      <c r="B1729" t="s">
        <v>153</v>
      </c>
      <c r="C1729">
        <v>-3</v>
      </c>
      <c r="D1729" t="s">
        <v>52</v>
      </c>
      <c r="E1729">
        <v>0</v>
      </c>
    </row>
    <row r="1730" spans="1:5">
      <c r="A1730" t="s">
        <v>152</v>
      </c>
      <c r="B1730" t="s">
        <v>153</v>
      </c>
      <c r="C1730">
        <v>-4</v>
      </c>
      <c r="D1730" t="s">
        <v>52</v>
      </c>
      <c r="E1730">
        <v>0</v>
      </c>
    </row>
    <row r="1731" spans="1:5">
      <c r="A1731" t="s">
        <v>152</v>
      </c>
      <c r="B1731" t="s">
        <v>153</v>
      </c>
      <c r="C1731">
        <v>-5</v>
      </c>
      <c r="D1731" t="s">
        <v>52</v>
      </c>
      <c r="E1731">
        <v>0</v>
      </c>
    </row>
    <row r="1732" spans="1:5">
      <c r="A1732" t="s">
        <v>152</v>
      </c>
      <c r="B1732" t="s">
        <v>153</v>
      </c>
      <c r="C1732">
        <v>-6</v>
      </c>
      <c r="D1732" t="s">
        <v>52</v>
      </c>
      <c r="E1732">
        <v>0</v>
      </c>
    </row>
    <row r="1733" spans="1:5">
      <c r="A1733" t="s">
        <v>152</v>
      </c>
      <c r="B1733" t="s">
        <v>153</v>
      </c>
      <c r="C1733">
        <v>-7</v>
      </c>
      <c r="D1733" t="s">
        <v>52</v>
      </c>
      <c r="E1733">
        <v>0</v>
      </c>
    </row>
    <row r="1734" spans="1:5">
      <c r="A1734" t="s">
        <v>152</v>
      </c>
      <c r="B1734" t="s">
        <v>153</v>
      </c>
      <c r="C1734">
        <v>-8</v>
      </c>
      <c r="D1734" t="s">
        <v>52</v>
      </c>
      <c r="E1734">
        <v>0</v>
      </c>
    </row>
    <row r="1735" spans="1:5">
      <c r="A1735" t="s">
        <v>152</v>
      </c>
      <c r="B1735" t="s">
        <v>153</v>
      </c>
      <c r="C1735">
        <v>-9</v>
      </c>
      <c r="D1735" t="s">
        <v>52</v>
      </c>
      <c r="E1735">
        <v>0</v>
      </c>
    </row>
    <row r="1736" spans="1:5">
      <c r="A1736" t="s">
        <v>152</v>
      </c>
      <c r="B1736" t="s">
        <v>153</v>
      </c>
      <c r="C1736">
        <v>-10</v>
      </c>
      <c r="D1736" t="s">
        <v>52</v>
      </c>
      <c r="E1736">
        <v>0</v>
      </c>
    </row>
    <row r="1737" spans="1:5">
      <c r="A1737" t="s">
        <v>152</v>
      </c>
      <c r="B1737" t="s">
        <v>153</v>
      </c>
      <c r="C1737">
        <v>-11</v>
      </c>
      <c r="D1737" t="s">
        <v>52</v>
      </c>
      <c r="E1737">
        <v>0</v>
      </c>
    </row>
    <row r="1738" spans="1:5">
      <c r="A1738" t="s">
        <v>152</v>
      </c>
      <c r="B1738" t="s">
        <v>153</v>
      </c>
      <c r="C1738">
        <v>-12</v>
      </c>
      <c r="D1738" t="s">
        <v>52</v>
      </c>
      <c r="E1738">
        <v>0</v>
      </c>
    </row>
    <row r="1739" spans="1:5">
      <c r="A1739" t="s">
        <v>152</v>
      </c>
      <c r="B1739" t="s">
        <v>153</v>
      </c>
      <c r="C1739">
        <v>-13</v>
      </c>
      <c r="D1739" t="s">
        <v>52</v>
      </c>
      <c r="E1739">
        <v>0</v>
      </c>
    </row>
    <row r="1740" spans="1:5">
      <c r="A1740" t="s">
        <v>152</v>
      </c>
      <c r="B1740" t="s">
        <v>153</v>
      </c>
      <c r="C1740">
        <v>-14</v>
      </c>
      <c r="D1740" t="s">
        <v>52</v>
      </c>
      <c r="E1740">
        <v>0</v>
      </c>
    </row>
    <row r="1741" spans="1:5">
      <c r="A1741" t="s">
        <v>152</v>
      </c>
      <c r="B1741" t="s">
        <v>153</v>
      </c>
      <c r="C1741">
        <v>-15</v>
      </c>
      <c r="D1741" t="s">
        <v>52</v>
      </c>
      <c r="E1741">
        <v>0</v>
      </c>
    </row>
    <row r="1742" spans="1:5">
      <c r="A1742" t="s">
        <v>152</v>
      </c>
      <c r="B1742" t="s">
        <v>153</v>
      </c>
      <c r="C1742">
        <v>-16</v>
      </c>
      <c r="D1742" t="s">
        <v>52</v>
      </c>
      <c r="E1742">
        <v>0</v>
      </c>
    </row>
    <row r="1743" spans="1:5">
      <c r="A1743" t="s">
        <v>152</v>
      </c>
      <c r="B1743" t="s">
        <v>153</v>
      </c>
      <c r="C1743">
        <v>-17</v>
      </c>
      <c r="D1743" t="s">
        <v>52</v>
      </c>
      <c r="E1743">
        <v>0</v>
      </c>
    </row>
    <row r="1744" spans="1:5">
      <c r="A1744" t="s">
        <v>152</v>
      </c>
      <c r="B1744" t="s">
        <v>153</v>
      </c>
      <c r="C1744">
        <v>-18</v>
      </c>
      <c r="D1744" t="s">
        <v>52</v>
      </c>
      <c r="E1744">
        <v>0</v>
      </c>
    </row>
    <row r="1745" spans="1:5">
      <c r="A1745" t="s">
        <v>152</v>
      </c>
      <c r="B1745" t="s">
        <v>153</v>
      </c>
      <c r="C1745">
        <v>0</v>
      </c>
      <c r="D1745" t="s">
        <v>47</v>
      </c>
      <c r="E1745">
        <v>219707923291.10001</v>
      </c>
    </row>
    <row r="1746" spans="1:5">
      <c r="A1746" t="s">
        <v>152</v>
      </c>
      <c r="B1746" t="s">
        <v>153</v>
      </c>
      <c r="C1746">
        <v>-1</v>
      </c>
      <c r="D1746" t="s">
        <v>47</v>
      </c>
      <c r="E1746">
        <v>229399472944.85199</v>
      </c>
    </row>
    <row r="1747" spans="1:5">
      <c r="A1747" t="s">
        <v>152</v>
      </c>
      <c r="B1747" t="s">
        <v>153</v>
      </c>
      <c r="C1747">
        <v>-2</v>
      </c>
      <c r="D1747" t="s">
        <v>47</v>
      </c>
      <c r="E1747">
        <v>219102711057.76599</v>
      </c>
    </row>
    <row r="1748" spans="1:5">
      <c r="A1748" t="s">
        <v>152</v>
      </c>
      <c r="B1748" t="s">
        <v>153</v>
      </c>
      <c r="C1748">
        <v>-3</v>
      </c>
      <c r="D1748" t="s">
        <v>47</v>
      </c>
      <c r="E1748">
        <v>207416874539.41101</v>
      </c>
    </row>
    <row r="1749" spans="1:5">
      <c r="A1749" t="s">
        <v>152</v>
      </c>
      <c r="B1749" t="s">
        <v>153</v>
      </c>
      <c r="C1749">
        <v>-4</v>
      </c>
      <c r="D1749" t="s">
        <v>47</v>
      </c>
      <c r="E1749">
        <v>194588577245.55301</v>
      </c>
    </row>
    <row r="1750" spans="1:5">
      <c r="A1750" t="s">
        <v>152</v>
      </c>
      <c r="B1750" t="s">
        <v>153</v>
      </c>
      <c r="C1750">
        <v>-5</v>
      </c>
      <c r="D1750" t="s">
        <v>47</v>
      </c>
      <c r="E1750">
        <v>182738443394.73901</v>
      </c>
    </row>
    <row r="1751" spans="1:5">
      <c r="A1751" t="s">
        <v>152</v>
      </c>
      <c r="B1751" t="s">
        <v>153</v>
      </c>
      <c r="C1751">
        <v>-6</v>
      </c>
      <c r="D1751" t="s">
        <v>47</v>
      </c>
      <c r="E1751">
        <v>170048138290.51901</v>
      </c>
    </row>
    <row r="1752" spans="1:5">
      <c r="A1752" t="s">
        <v>152</v>
      </c>
      <c r="B1752" t="s">
        <v>153</v>
      </c>
      <c r="C1752">
        <v>-7</v>
      </c>
      <c r="D1752" t="s">
        <v>47</v>
      </c>
      <c r="E1752">
        <v>161109907500.513</v>
      </c>
    </row>
    <row r="1753" spans="1:5">
      <c r="A1753" t="s">
        <v>152</v>
      </c>
      <c r="B1753" t="s">
        <v>153</v>
      </c>
      <c r="C1753">
        <v>-8</v>
      </c>
      <c r="D1753" t="s">
        <v>47</v>
      </c>
      <c r="E1753">
        <v>118671611364.177</v>
      </c>
    </row>
    <row r="1754" spans="1:5">
      <c r="A1754" t="s">
        <v>152</v>
      </c>
      <c r="B1754" t="s">
        <v>153</v>
      </c>
      <c r="C1754">
        <v>-9</v>
      </c>
      <c r="D1754" t="s">
        <v>47</v>
      </c>
      <c r="E1754">
        <v>76827624844.368103</v>
      </c>
    </row>
    <row r="1755" spans="1:5">
      <c r="A1755" t="s">
        <v>152</v>
      </c>
      <c r="B1755" t="s">
        <v>153</v>
      </c>
      <c r="C1755">
        <v>-10</v>
      </c>
      <c r="D1755" t="s">
        <v>47</v>
      </c>
      <c r="E1755">
        <v>72367210840.591293</v>
      </c>
    </row>
    <row r="1756" spans="1:5">
      <c r="A1756" t="s">
        <v>152</v>
      </c>
      <c r="B1756" t="s">
        <v>153</v>
      </c>
      <c r="C1756">
        <v>-11</v>
      </c>
      <c r="D1756" t="s">
        <v>47</v>
      </c>
      <c r="E1756">
        <v>67927435015.875099</v>
      </c>
    </row>
    <row r="1757" spans="1:5">
      <c r="A1757" t="s">
        <v>152</v>
      </c>
      <c r="B1757" t="s">
        <v>153</v>
      </c>
      <c r="C1757">
        <v>-12</v>
      </c>
      <c r="D1757" t="s">
        <v>47</v>
      </c>
      <c r="E1757">
        <v>64796157951.317902</v>
      </c>
    </row>
    <row r="1758" spans="1:5">
      <c r="A1758" t="s">
        <v>152</v>
      </c>
      <c r="B1758" t="s">
        <v>153</v>
      </c>
      <c r="C1758">
        <v>-13</v>
      </c>
      <c r="D1758" t="s">
        <v>47</v>
      </c>
      <c r="E1758">
        <v>60972417396.874496</v>
      </c>
    </row>
    <row r="1759" spans="1:5">
      <c r="A1759" t="s">
        <v>152</v>
      </c>
      <c r="B1759" t="s">
        <v>153</v>
      </c>
      <c r="C1759">
        <v>-14</v>
      </c>
      <c r="D1759" t="s">
        <v>47</v>
      </c>
      <c r="E1759">
        <v>56936567617.183098</v>
      </c>
    </row>
    <row r="1760" spans="1:5">
      <c r="A1760" t="s">
        <v>152</v>
      </c>
      <c r="B1760" t="s">
        <v>153</v>
      </c>
      <c r="C1760">
        <v>-15</v>
      </c>
      <c r="D1760" t="s">
        <v>47</v>
      </c>
      <c r="E1760">
        <v>54391580358.673302</v>
      </c>
    </row>
    <row r="1761" spans="1:5">
      <c r="A1761" t="s">
        <v>152</v>
      </c>
      <c r="B1761" t="s">
        <v>153</v>
      </c>
      <c r="C1761">
        <v>-16</v>
      </c>
      <c r="D1761" t="s">
        <v>47</v>
      </c>
      <c r="E1761">
        <v>50360191317.758698</v>
      </c>
    </row>
    <row r="1762" spans="1:5">
      <c r="A1762" t="s">
        <v>152</v>
      </c>
      <c r="B1762" t="s">
        <v>153</v>
      </c>
      <c r="C1762">
        <v>-17</v>
      </c>
      <c r="D1762" t="s">
        <v>47</v>
      </c>
      <c r="E1762">
        <v>46356232996.223198</v>
      </c>
    </row>
    <row r="1763" spans="1:5">
      <c r="A1763" t="s">
        <v>152</v>
      </c>
      <c r="B1763" t="s">
        <v>153</v>
      </c>
      <c r="C1763">
        <v>-18</v>
      </c>
      <c r="D1763" t="s">
        <v>47</v>
      </c>
      <c r="E1763">
        <v>46356232996.223198</v>
      </c>
    </row>
    <row r="1764" spans="1:5">
      <c r="A1764" t="s">
        <v>152</v>
      </c>
      <c r="B1764" t="s">
        <v>153</v>
      </c>
      <c r="C1764">
        <v>0</v>
      </c>
      <c r="D1764" t="s">
        <v>61</v>
      </c>
      <c r="E1764">
        <v>0.39479999999999998</v>
      </c>
    </row>
    <row r="1765" spans="1:5">
      <c r="A1765" t="s">
        <v>152</v>
      </c>
      <c r="B1765" t="s">
        <v>153</v>
      </c>
      <c r="C1765">
        <v>-1</v>
      </c>
      <c r="D1765" t="s">
        <v>61</v>
      </c>
      <c r="E1765">
        <v>0.37509999999999999</v>
      </c>
    </row>
    <row r="1766" spans="1:5">
      <c r="A1766" t="s">
        <v>152</v>
      </c>
      <c r="B1766" t="s">
        <v>153</v>
      </c>
      <c r="C1766">
        <v>-2</v>
      </c>
      <c r="D1766" t="s">
        <v>61</v>
      </c>
      <c r="E1766">
        <v>0.38500000000000001</v>
      </c>
    </row>
    <row r="1767" spans="1:5">
      <c r="A1767" t="s">
        <v>152</v>
      </c>
      <c r="B1767" t="s">
        <v>153</v>
      </c>
      <c r="C1767">
        <v>-3</v>
      </c>
      <c r="D1767" t="s">
        <v>61</v>
      </c>
      <c r="E1767">
        <v>0.40389999999999998</v>
      </c>
    </row>
    <row r="1768" spans="1:5">
      <c r="A1768" t="s">
        <v>152</v>
      </c>
      <c r="B1768" t="s">
        <v>153</v>
      </c>
      <c r="C1768">
        <v>-4</v>
      </c>
      <c r="D1768" t="s">
        <v>61</v>
      </c>
      <c r="E1768">
        <v>0.44240000000000002</v>
      </c>
    </row>
    <row r="1769" spans="1:5">
      <c r="A1769" t="s">
        <v>152</v>
      </c>
      <c r="B1769" t="s">
        <v>153</v>
      </c>
      <c r="C1769">
        <v>-5</v>
      </c>
      <c r="D1769" t="s">
        <v>61</v>
      </c>
      <c r="E1769">
        <v>0.443</v>
      </c>
    </row>
    <row r="1770" spans="1:5">
      <c r="A1770" t="s">
        <v>152</v>
      </c>
      <c r="B1770" t="s">
        <v>153</v>
      </c>
      <c r="C1770">
        <v>-6</v>
      </c>
      <c r="D1770" t="s">
        <v>61</v>
      </c>
      <c r="E1770">
        <v>0.50109999999999999</v>
      </c>
    </row>
    <row r="1771" spans="1:5">
      <c r="A1771" t="s">
        <v>152</v>
      </c>
      <c r="B1771" t="s">
        <v>153</v>
      </c>
      <c r="C1771">
        <v>-7</v>
      </c>
      <c r="D1771" t="s">
        <v>61</v>
      </c>
      <c r="E1771">
        <v>0.55049999999999999</v>
      </c>
    </row>
    <row r="1772" spans="1:5">
      <c r="A1772" t="s">
        <v>152</v>
      </c>
      <c r="B1772" t="s">
        <v>153</v>
      </c>
      <c r="C1772">
        <v>-8</v>
      </c>
      <c r="D1772" t="s">
        <v>61</v>
      </c>
      <c r="E1772">
        <v>0.35299999999999998</v>
      </c>
    </row>
    <row r="1773" spans="1:5">
      <c r="A1773" t="s">
        <v>152</v>
      </c>
      <c r="B1773" t="s">
        <v>153</v>
      </c>
      <c r="C1773">
        <v>-9</v>
      </c>
      <c r="D1773" t="s">
        <v>61</v>
      </c>
      <c r="E1773">
        <v>0.51270000000000004</v>
      </c>
    </row>
    <row r="1774" spans="1:5">
      <c r="A1774" t="s">
        <v>152</v>
      </c>
      <c r="B1774" t="s">
        <v>153</v>
      </c>
      <c r="C1774">
        <v>-10</v>
      </c>
      <c r="D1774" t="s">
        <v>61</v>
      </c>
      <c r="E1774">
        <v>0.49349999999999999</v>
      </c>
    </row>
    <row r="1775" spans="1:5">
      <c r="A1775" t="s">
        <v>152</v>
      </c>
      <c r="B1775" t="s">
        <v>153</v>
      </c>
      <c r="C1775">
        <v>-11</v>
      </c>
      <c r="D1775" t="s">
        <v>61</v>
      </c>
      <c r="E1775">
        <v>0.48680000000000001</v>
      </c>
    </row>
    <row r="1776" spans="1:5">
      <c r="A1776" t="s">
        <v>152</v>
      </c>
      <c r="B1776" t="s">
        <v>153</v>
      </c>
      <c r="C1776">
        <v>-12</v>
      </c>
      <c r="D1776" t="s">
        <v>61</v>
      </c>
      <c r="E1776">
        <v>0.46389999999999998</v>
      </c>
    </row>
    <row r="1777" spans="1:5">
      <c r="A1777" t="s">
        <v>152</v>
      </c>
      <c r="B1777" t="s">
        <v>153</v>
      </c>
      <c r="C1777">
        <v>-13</v>
      </c>
      <c r="D1777" t="s">
        <v>61</v>
      </c>
      <c r="E1777">
        <v>0.46560000000000001</v>
      </c>
    </row>
    <row r="1778" spans="1:5">
      <c r="A1778" t="s">
        <v>152</v>
      </c>
      <c r="B1778" t="s">
        <v>153</v>
      </c>
      <c r="C1778">
        <v>-14</v>
      </c>
      <c r="D1778" t="s">
        <v>61</v>
      </c>
      <c r="E1778">
        <v>0.44350000000000001</v>
      </c>
    </row>
    <row r="1779" spans="1:5">
      <c r="A1779" t="s">
        <v>152</v>
      </c>
      <c r="B1779" t="s">
        <v>153</v>
      </c>
      <c r="C1779">
        <v>-15</v>
      </c>
      <c r="D1779" t="s">
        <v>61</v>
      </c>
      <c r="E1779">
        <v>0.3705</v>
      </c>
    </row>
    <row r="1780" spans="1:5">
      <c r="A1780" t="s">
        <v>152</v>
      </c>
      <c r="B1780" t="s">
        <v>153</v>
      </c>
      <c r="C1780">
        <v>-16</v>
      </c>
      <c r="D1780" t="s">
        <v>61</v>
      </c>
      <c r="E1780">
        <v>0.39129999999999998</v>
      </c>
    </row>
    <row r="1781" spans="1:5">
      <c r="A1781" t="s">
        <v>152</v>
      </c>
      <c r="B1781" t="s">
        <v>153</v>
      </c>
      <c r="C1781">
        <v>-17</v>
      </c>
      <c r="D1781" t="s">
        <v>61</v>
      </c>
      <c r="E1781">
        <v>0.3619</v>
      </c>
    </row>
    <row r="1782" spans="1:5">
      <c r="A1782" t="s">
        <v>152</v>
      </c>
      <c r="B1782" t="s">
        <v>153</v>
      </c>
      <c r="C1782">
        <v>-18</v>
      </c>
      <c r="D1782" t="s">
        <v>61</v>
      </c>
      <c r="E1782">
        <v>0.33260000000000001</v>
      </c>
    </row>
    <row r="1783" spans="1:5">
      <c r="A1783" t="s">
        <v>152</v>
      </c>
      <c r="B1783" t="s">
        <v>153</v>
      </c>
      <c r="C1783">
        <v>0</v>
      </c>
      <c r="D1783" t="s">
        <v>53</v>
      </c>
      <c r="E1783">
        <v>5607300657.3467999</v>
      </c>
    </row>
    <row r="1784" spans="1:5">
      <c r="A1784" t="s">
        <v>152</v>
      </c>
      <c r="B1784" t="s">
        <v>153</v>
      </c>
      <c r="C1784">
        <v>-1</v>
      </c>
      <c r="D1784" t="s">
        <v>53</v>
      </c>
      <c r="E1784">
        <v>5466692965.2817001</v>
      </c>
    </row>
    <row r="1785" spans="1:5">
      <c r="A1785" t="s">
        <v>152</v>
      </c>
      <c r="B1785" t="s">
        <v>153</v>
      </c>
      <c r="C1785">
        <v>-2</v>
      </c>
      <c r="D1785" t="s">
        <v>53</v>
      </c>
      <c r="E1785">
        <v>5721376495.9357004</v>
      </c>
    </row>
    <row r="1786" spans="1:5">
      <c r="A1786" t="s">
        <v>152</v>
      </c>
      <c r="B1786" t="s">
        <v>153</v>
      </c>
      <c r="C1786">
        <v>-3</v>
      </c>
      <c r="D1786" t="s">
        <v>53</v>
      </c>
      <c r="E1786">
        <v>5888169191.1106005</v>
      </c>
    </row>
    <row r="1787" spans="1:5">
      <c r="A1787" t="s">
        <v>152</v>
      </c>
      <c r="B1787" t="s">
        <v>153</v>
      </c>
      <c r="C1787">
        <v>-4</v>
      </c>
      <c r="D1787" t="s">
        <v>53</v>
      </c>
      <c r="E1787">
        <v>6137365731.1426001</v>
      </c>
    </row>
    <row r="1788" spans="1:5">
      <c r="A1788" t="s">
        <v>152</v>
      </c>
      <c r="B1788" t="s">
        <v>153</v>
      </c>
      <c r="C1788">
        <v>-5</v>
      </c>
      <c r="D1788" t="s">
        <v>53</v>
      </c>
      <c r="E1788">
        <v>6744971920.7940998</v>
      </c>
    </row>
    <row r="1789" spans="1:5">
      <c r="A1789" t="s">
        <v>152</v>
      </c>
      <c r="B1789" t="s">
        <v>153</v>
      </c>
      <c r="C1789">
        <v>-6</v>
      </c>
      <c r="D1789" t="s">
        <v>53</v>
      </c>
      <c r="E1789">
        <v>6833353744.5955</v>
      </c>
    </row>
    <row r="1790" spans="1:5">
      <c r="A1790" t="s">
        <v>152</v>
      </c>
      <c r="B1790" t="s">
        <v>153</v>
      </c>
      <c r="C1790">
        <v>-7</v>
      </c>
      <c r="D1790" t="s">
        <v>53</v>
      </c>
      <c r="E1790">
        <v>6614882381.9514999</v>
      </c>
    </row>
    <row r="1791" spans="1:5">
      <c r="A1791" t="s">
        <v>152</v>
      </c>
      <c r="B1791" t="s">
        <v>153</v>
      </c>
      <c r="C1791">
        <v>-8</v>
      </c>
      <c r="D1791" t="s">
        <v>53</v>
      </c>
      <c r="E1791">
        <v>8181425830.4728003</v>
      </c>
    </row>
    <row r="1792" spans="1:5">
      <c r="A1792" t="s">
        <v>152</v>
      </c>
      <c r="B1792" t="s">
        <v>153</v>
      </c>
      <c r="C1792">
        <v>-9</v>
      </c>
      <c r="D1792" t="s">
        <v>53</v>
      </c>
      <c r="E1792">
        <v>2949397967.0359998</v>
      </c>
    </row>
    <row r="1793" spans="1:5">
      <c r="A1793" t="s">
        <v>152</v>
      </c>
      <c r="B1793" t="s">
        <v>153</v>
      </c>
      <c r="C1793">
        <v>-10</v>
      </c>
      <c r="D1793" t="s">
        <v>53</v>
      </c>
      <c r="E1793">
        <v>2537351207.2467999</v>
      </c>
    </row>
    <row r="1794" spans="1:5">
      <c r="A1794" t="s">
        <v>152</v>
      </c>
      <c r="B1794" t="s">
        <v>153</v>
      </c>
      <c r="C1794">
        <v>-11</v>
      </c>
      <c r="D1794" t="s">
        <v>53</v>
      </c>
      <c r="E1794">
        <v>2235682521.4568</v>
      </c>
    </row>
    <row r="1795" spans="1:5">
      <c r="A1795" t="s">
        <v>152</v>
      </c>
      <c r="B1795" t="s">
        <v>153</v>
      </c>
      <c r="C1795">
        <v>-12</v>
      </c>
      <c r="D1795" t="s">
        <v>53</v>
      </c>
      <c r="E1795">
        <v>2067799557.8145001</v>
      </c>
    </row>
    <row r="1796" spans="1:5">
      <c r="A1796" t="s">
        <v>152</v>
      </c>
      <c r="B1796" t="s">
        <v>153</v>
      </c>
      <c r="C1796">
        <v>-13</v>
      </c>
      <c r="D1796" t="s">
        <v>53</v>
      </c>
      <c r="E1796">
        <v>2147154062.8083999</v>
      </c>
    </row>
    <row r="1797" spans="1:5">
      <c r="A1797" t="s">
        <v>152</v>
      </c>
      <c r="B1797" t="s">
        <v>153</v>
      </c>
      <c r="C1797">
        <v>-14</v>
      </c>
      <c r="D1797" t="s">
        <v>53</v>
      </c>
      <c r="E1797">
        <v>1949074234.3001001</v>
      </c>
    </row>
    <row r="1798" spans="1:5">
      <c r="A1798" t="s">
        <v>152</v>
      </c>
      <c r="B1798" t="s">
        <v>153</v>
      </c>
      <c r="C1798">
        <v>-15</v>
      </c>
      <c r="D1798" t="s">
        <v>53</v>
      </c>
      <c r="E1798">
        <v>1634003320.3083999</v>
      </c>
    </row>
    <row r="1799" spans="1:5">
      <c r="A1799" t="s">
        <v>152</v>
      </c>
      <c r="B1799" t="s">
        <v>153</v>
      </c>
      <c r="C1799">
        <v>-16</v>
      </c>
      <c r="D1799" t="s">
        <v>53</v>
      </c>
      <c r="E1799">
        <v>1553918419.2569001</v>
      </c>
    </row>
    <row r="1800" spans="1:5">
      <c r="A1800" t="s">
        <v>152</v>
      </c>
      <c r="B1800" t="s">
        <v>153</v>
      </c>
      <c r="C1800">
        <v>-17</v>
      </c>
      <c r="D1800" t="s">
        <v>53</v>
      </c>
      <c r="E1800">
        <v>1764156583.4793</v>
      </c>
    </row>
    <row r="1801" spans="1:5">
      <c r="A1801" t="s">
        <v>152</v>
      </c>
      <c r="B1801" t="s">
        <v>153</v>
      </c>
      <c r="C1801">
        <v>-18</v>
      </c>
      <c r="D1801" t="s">
        <v>53</v>
      </c>
      <c r="E1801">
        <v>1731933121.1858001</v>
      </c>
    </row>
    <row r="1802" spans="1:5">
      <c r="A1802" t="s">
        <v>152</v>
      </c>
      <c r="B1802" t="s">
        <v>153</v>
      </c>
      <c r="C1802">
        <v>0</v>
      </c>
      <c r="D1802" t="s">
        <v>50</v>
      </c>
      <c r="E1802">
        <v>0</v>
      </c>
    </row>
    <row r="1803" spans="1:5">
      <c r="A1803" t="s">
        <v>152</v>
      </c>
      <c r="B1803" t="s">
        <v>153</v>
      </c>
      <c r="C1803">
        <v>-1</v>
      </c>
      <c r="D1803" t="s">
        <v>50</v>
      </c>
      <c r="E1803">
        <v>0</v>
      </c>
    </row>
    <row r="1804" spans="1:5">
      <c r="A1804" t="s">
        <v>152</v>
      </c>
      <c r="B1804" t="s">
        <v>153</v>
      </c>
      <c r="C1804">
        <v>-2</v>
      </c>
      <c r="D1804" t="s">
        <v>50</v>
      </c>
      <c r="E1804">
        <v>0</v>
      </c>
    </row>
    <row r="1805" spans="1:5">
      <c r="A1805" t="s">
        <v>152</v>
      </c>
      <c r="B1805" t="s">
        <v>153</v>
      </c>
      <c r="C1805">
        <v>-3</v>
      </c>
      <c r="D1805" t="s">
        <v>50</v>
      </c>
      <c r="E1805">
        <v>0</v>
      </c>
    </row>
    <row r="1806" spans="1:5">
      <c r="A1806" t="s">
        <v>152</v>
      </c>
      <c r="B1806" t="s">
        <v>153</v>
      </c>
      <c r="C1806">
        <v>-4</v>
      </c>
      <c r="D1806" t="s">
        <v>50</v>
      </c>
      <c r="E1806">
        <v>0</v>
      </c>
    </row>
    <row r="1807" spans="1:5">
      <c r="A1807" t="s">
        <v>152</v>
      </c>
      <c r="B1807" t="s">
        <v>153</v>
      </c>
      <c r="C1807">
        <v>-5</v>
      </c>
      <c r="D1807" t="s">
        <v>50</v>
      </c>
      <c r="E1807">
        <v>0</v>
      </c>
    </row>
    <row r="1808" spans="1:5">
      <c r="A1808" t="s">
        <v>152</v>
      </c>
      <c r="B1808" t="s">
        <v>153</v>
      </c>
      <c r="C1808">
        <v>-6</v>
      </c>
      <c r="D1808" t="s">
        <v>50</v>
      </c>
      <c r="E1808">
        <v>0</v>
      </c>
    </row>
    <row r="1809" spans="1:5">
      <c r="A1809" t="s">
        <v>152</v>
      </c>
      <c r="B1809" t="s">
        <v>153</v>
      </c>
      <c r="C1809">
        <v>-7</v>
      </c>
      <c r="D1809" t="s">
        <v>50</v>
      </c>
      <c r="E1809">
        <v>0</v>
      </c>
    </row>
    <row r="1810" spans="1:5">
      <c r="A1810" t="s">
        <v>152</v>
      </c>
      <c r="B1810" t="s">
        <v>153</v>
      </c>
      <c r="C1810">
        <v>-8</v>
      </c>
      <c r="D1810" t="s">
        <v>50</v>
      </c>
      <c r="E1810">
        <v>0</v>
      </c>
    </row>
    <row r="1811" spans="1:5">
      <c r="A1811" t="s">
        <v>152</v>
      </c>
      <c r="B1811" t="s">
        <v>153</v>
      </c>
      <c r="C1811">
        <v>-9</v>
      </c>
      <c r="D1811" t="s">
        <v>50</v>
      </c>
      <c r="E1811">
        <v>0</v>
      </c>
    </row>
    <row r="1812" spans="1:5">
      <c r="A1812" t="s">
        <v>152</v>
      </c>
      <c r="B1812" t="s">
        <v>153</v>
      </c>
      <c r="C1812">
        <v>-10</v>
      </c>
      <c r="D1812" t="s">
        <v>50</v>
      </c>
      <c r="E1812">
        <v>0</v>
      </c>
    </row>
    <row r="1813" spans="1:5">
      <c r="A1813" t="s">
        <v>152</v>
      </c>
      <c r="B1813" t="s">
        <v>153</v>
      </c>
      <c r="C1813">
        <v>-11</v>
      </c>
      <c r="D1813" t="s">
        <v>50</v>
      </c>
      <c r="E1813">
        <v>0</v>
      </c>
    </row>
    <row r="1814" spans="1:5">
      <c r="A1814" t="s">
        <v>152</v>
      </c>
      <c r="B1814" t="s">
        <v>153</v>
      </c>
      <c r="C1814">
        <v>-12</v>
      </c>
      <c r="D1814" t="s">
        <v>50</v>
      </c>
      <c r="E1814">
        <v>0</v>
      </c>
    </row>
    <row r="1815" spans="1:5">
      <c r="A1815" t="s">
        <v>152</v>
      </c>
      <c r="B1815" t="s">
        <v>153</v>
      </c>
      <c r="C1815">
        <v>-13</v>
      </c>
      <c r="D1815" t="s">
        <v>50</v>
      </c>
      <c r="E1815">
        <v>0</v>
      </c>
    </row>
    <row r="1816" spans="1:5">
      <c r="A1816" t="s">
        <v>152</v>
      </c>
      <c r="B1816" t="s">
        <v>153</v>
      </c>
      <c r="C1816">
        <v>-14</v>
      </c>
      <c r="D1816" t="s">
        <v>50</v>
      </c>
      <c r="E1816">
        <v>0</v>
      </c>
    </row>
    <row r="1817" spans="1:5">
      <c r="A1817" t="s">
        <v>152</v>
      </c>
      <c r="B1817" t="s">
        <v>153</v>
      </c>
      <c r="C1817">
        <v>-15</v>
      </c>
      <c r="D1817" t="s">
        <v>50</v>
      </c>
      <c r="E1817">
        <v>0</v>
      </c>
    </row>
    <row r="1818" spans="1:5">
      <c r="A1818" t="s">
        <v>152</v>
      </c>
      <c r="B1818" t="s">
        <v>153</v>
      </c>
      <c r="C1818">
        <v>-16</v>
      </c>
      <c r="D1818" t="s">
        <v>50</v>
      </c>
      <c r="E1818">
        <v>0</v>
      </c>
    </row>
    <row r="1819" spans="1:5">
      <c r="A1819" t="s">
        <v>152</v>
      </c>
      <c r="B1819" t="s">
        <v>153</v>
      </c>
      <c r="C1819">
        <v>-17</v>
      </c>
      <c r="D1819" t="s">
        <v>50</v>
      </c>
      <c r="E1819">
        <v>0</v>
      </c>
    </row>
    <row r="1820" spans="1:5">
      <c r="A1820" t="s">
        <v>152</v>
      </c>
      <c r="B1820" t="s">
        <v>153</v>
      </c>
      <c r="C1820">
        <v>-18</v>
      </c>
      <c r="D1820" t="s">
        <v>50</v>
      </c>
      <c r="E1820">
        <v>0</v>
      </c>
    </row>
    <row r="1821" spans="1:5">
      <c r="A1821" t="s">
        <v>152</v>
      </c>
      <c r="B1821" t="s">
        <v>153</v>
      </c>
      <c r="C1821">
        <v>0</v>
      </c>
      <c r="D1821" t="s">
        <v>60</v>
      </c>
      <c r="E1821">
        <v>257507856858.72</v>
      </c>
    </row>
    <row r="1822" spans="1:5">
      <c r="A1822" t="s">
        <v>152</v>
      </c>
      <c r="B1822" t="s">
        <v>153</v>
      </c>
      <c r="C1822">
        <v>-1</v>
      </c>
      <c r="D1822" t="s">
        <v>60</v>
      </c>
      <c r="E1822">
        <v>276808122111.59998</v>
      </c>
    </row>
    <row r="1823" spans="1:5">
      <c r="A1823" t="s">
        <v>152</v>
      </c>
      <c r="B1823" t="s">
        <v>153</v>
      </c>
      <c r="C1823">
        <v>-2</v>
      </c>
      <c r="D1823" t="s">
        <v>60</v>
      </c>
      <c r="E1823">
        <v>283438543034.35999</v>
      </c>
    </row>
    <row r="1824" spans="1:5">
      <c r="A1824" t="s">
        <v>152</v>
      </c>
      <c r="B1824" t="s">
        <v>153</v>
      </c>
      <c r="C1824">
        <v>-3</v>
      </c>
      <c r="D1824" t="s">
        <v>60</v>
      </c>
      <c r="E1824">
        <v>238675186807</v>
      </c>
    </row>
    <row r="1825" spans="1:5">
      <c r="A1825" t="s">
        <v>152</v>
      </c>
      <c r="B1825" t="s">
        <v>153</v>
      </c>
      <c r="C1825">
        <v>-4</v>
      </c>
      <c r="D1825" t="s">
        <v>60</v>
      </c>
      <c r="E1825">
        <v>180002618535.67999</v>
      </c>
    </row>
    <row r="1826" spans="1:5">
      <c r="A1826" t="s">
        <v>152</v>
      </c>
      <c r="B1826" t="s">
        <v>153</v>
      </c>
      <c r="C1826">
        <v>-5</v>
      </c>
      <c r="D1826" t="s">
        <v>60</v>
      </c>
      <c r="E1826">
        <v>145037576688.16</v>
      </c>
    </row>
    <row r="1827" spans="1:5">
      <c r="A1827" t="s">
        <v>152</v>
      </c>
      <c r="B1827" t="s">
        <v>153</v>
      </c>
      <c r="C1827">
        <v>-6</v>
      </c>
      <c r="D1827" t="s">
        <v>60</v>
      </c>
      <c r="E1827">
        <v>163078157235.72</v>
      </c>
    </row>
    <row r="1828" spans="1:5">
      <c r="A1828" t="s">
        <v>152</v>
      </c>
      <c r="B1828" t="s">
        <v>153</v>
      </c>
      <c r="C1828">
        <v>-7</v>
      </c>
      <c r="D1828" t="s">
        <v>60</v>
      </c>
      <c r="E1828">
        <v>139771077765.07001</v>
      </c>
    </row>
    <row r="1829" spans="1:5">
      <c r="A1829" t="s">
        <v>152</v>
      </c>
      <c r="B1829" t="s">
        <v>153</v>
      </c>
      <c r="C1829">
        <v>-8</v>
      </c>
      <c r="D1829" t="s">
        <v>60</v>
      </c>
      <c r="E1829">
        <v>124660038607.72</v>
      </c>
    </row>
    <row r="1830" spans="1:5">
      <c r="A1830" t="s">
        <v>152</v>
      </c>
      <c r="B1830" t="s">
        <v>153</v>
      </c>
      <c r="C1830">
        <v>-9</v>
      </c>
      <c r="D1830" t="s">
        <v>60</v>
      </c>
      <c r="E1830">
        <v>101091215000</v>
      </c>
    </row>
    <row r="1831" spans="1:5">
      <c r="A1831" t="s">
        <v>152</v>
      </c>
      <c r="B1831" t="s">
        <v>153</v>
      </c>
      <c r="C1831">
        <v>-10</v>
      </c>
      <c r="D1831" t="s">
        <v>60</v>
      </c>
      <c r="E1831">
        <v>119776748000</v>
      </c>
    </row>
    <row r="1832" spans="1:5">
      <c r="A1832" t="s">
        <v>152</v>
      </c>
      <c r="B1832" t="s">
        <v>153</v>
      </c>
      <c r="C1832">
        <v>-11</v>
      </c>
      <c r="D1832" t="s">
        <v>60</v>
      </c>
      <c r="E1832">
        <v>105950229000</v>
      </c>
    </row>
    <row r="1833" spans="1:5">
      <c r="A1833" t="s">
        <v>152</v>
      </c>
      <c r="B1833" t="s">
        <v>153</v>
      </c>
      <c r="C1833">
        <v>-12</v>
      </c>
      <c r="D1833" t="s">
        <v>60</v>
      </c>
      <c r="E1833">
        <v>105170230000</v>
      </c>
    </row>
    <row r="1834" spans="1:5">
      <c r="A1834" t="s">
        <v>152</v>
      </c>
      <c r="B1834" t="s">
        <v>153</v>
      </c>
      <c r="C1834">
        <v>-13</v>
      </c>
      <c r="D1834" t="s">
        <v>60</v>
      </c>
      <c r="E1834">
        <v>98999979000</v>
      </c>
    </row>
    <row r="1835" spans="1:5">
      <c r="A1835" t="s">
        <v>152</v>
      </c>
      <c r="B1835" t="s">
        <v>153</v>
      </c>
      <c r="C1835">
        <v>-14</v>
      </c>
      <c r="D1835" t="s">
        <v>60</v>
      </c>
      <c r="E1835">
        <v>79730557000</v>
      </c>
    </row>
    <row r="1836" spans="1:5">
      <c r="A1836" t="s">
        <v>152</v>
      </c>
      <c r="B1836" t="s">
        <v>153</v>
      </c>
      <c r="C1836">
        <v>-15</v>
      </c>
      <c r="D1836" t="s">
        <v>60</v>
      </c>
      <c r="E1836">
        <v>74311965000</v>
      </c>
    </row>
    <row r="1837" spans="1:5">
      <c r="A1837" t="s">
        <v>152</v>
      </c>
      <c r="B1837" t="s">
        <v>153</v>
      </c>
      <c r="C1837">
        <v>-16</v>
      </c>
      <c r="D1837" t="s">
        <v>60</v>
      </c>
      <c r="E1837">
        <v>94645155000</v>
      </c>
    </row>
    <row r="1838" spans="1:5">
      <c r="A1838" t="s">
        <v>152</v>
      </c>
      <c r="B1838" t="s">
        <v>153</v>
      </c>
      <c r="C1838">
        <v>-17</v>
      </c>
      <c r="D1838" t="s">
        <v>60</v>
      </c>
      <c r="E1838">
        <v>66548064000</v>
      </c>
    </row>
    <row r="1839" spans="1:5">
      <c r="A1839" t="s">
        <v>152</v>
      </c>
      <c r="B1839" t="s">
        <v>153</v>
      </c>
      <c r="C1839">
        <v>-18</v>
      </c>
      <c r="D1839" t="s">
        <v>60</v>
      </c>
      <c r="E1839">
        <v>64762710000</v>
      </c>
    </row>
    <row r="1840" spans="1:5">
      <c r="A1840" t="s">
        <v>152</v>
      </c>
      <c r="B1840" t="s">
        <v>153</v>
      </c>
      <c r="C1840">
        <v>0</v>
      </c>
      <c r="D1840" t="s">
        <v>48</v>
      </c>
      <c r="E1840">
        <v>0</v>
      </c>
    </row>
    <row r="1841" spans="1:5">
      <c r="A1841" t="s">
        <v>152</v>
      </c>
      <c r="B1841" t="s">
        <v>153</v>
      </c>
      <c r="C1841">
        <v>-1</v>
      </c>
      <c r="D1841" t="s">
        <v>48</v>
      </c>
      <c r="E1841">
        <v>0</v>
      </c>
    </row>
    <row r="1842" spans="1:5">
      <c r="A1842" t="s">
        <v>152</v>
      </c>
      <c r="B1842" t="s">
        <v>153</v>
      </c>
      <c r="C1842">
        <v>-2</v>
      </c>
      <c r="D1842" t="s">
        <v>48</v>
      </c>
      <c r="E1842">
        <v>0</v>
      </c>
    </row>
    <row r="1843" spans="1:5">
      <c r="A1843" t="s">
        <v>152</v>
      </c>
      <c r="B1843" t="s">
        <v>153</v>
      </c>
      <c r="C1843">
        <v>-3</v>
      </c>
      <c r="D1843" t="s">
        <v>48</v>
      </c>
      <c r="E1843">
        <v>0</v>
      </c>
    </row>
    <row r="1844" spans="1:5">
      <c r="A1844" t="s">
        <v>152</v>
      </c>
      <c r="B1844" t="s">
        <v>153</v>
      </c>
      <c r="C1844">
        <v>-4</v>
      </c>
      <c r="D1844" t="s">
        <v>48</v>
      </c>
      <c r="E1844">
        <v>0</v>
      </c>
    </row>
    <row r="1845" spans="1:5">
      <c r="A1845" t="s">
        <v>152</v>
      </c>
      <c r="B1845" t="s">
        <v>153</v>
      </c>
      <c r="C1845">
        <v>-5</v>
      </c>
      <c r="D1845" t="s">
        <v>48</v>
      </c>
      <c r="E1845">
        <v>0</v>
      </c>
    </row>
    <row r="1846" spans="1:5">
      <c r="A1846" t="s">
        <v>152</v>
      </c>
      <c r="B1846" t="s">
        <v>153</v>
      </c>
      <c r="C1846">
        <v>-6</v>
      </c>
      <c r="D1846" t="s">
        <v>48</v>
      </c>
      <c r="E1846">
        <v>0</v>
      </c>
    </row>
    <row r="1847" spans="1:5">
      <c r="A1847" t="s">
        <v>152</v>
      </c>
      <c r="B1847" t="s">
        <v>153</v>
      </c>
      <c r="C1847">
        <v>-7</v>
      </c>
      <c r="D1847" t="s">
        <v>48</v>
      </c>
      <c r="E1847">
        <v>0</v>
      </c>
    </row>
    <row r="1848" spans="1:5">
      <c r="A1848" t="s">
        <v>152</v>
      </c>
      <c r="B1848" t="s">
        <v>153</v>
      </c>
      <c r="C1848">
        <v>-8</v>
      </c>
      <c r="D1848" t="s">
        <v>48</v>
      </c>
      <c r="E1848">
        <v>0</v>
      </c>
    </row>
    <row r="1849" spans="1:5">
      <c r="A1849" t="s">
        <v>152</v>
      </c>
      <c r="B1849" t="s">
        <v>153</v>
      </c>
      <c r="C1849">
        <v>-9</v>
      </c>
      <c r="D1849" t="s">
        <v>48</v>
      </c>
      <c r="E1849">
        <v>0</v>
      </c>
    </row>
    <row r="1850" spans="1:5">
      <c r="A1850" t="s">
        <v>152</v>
      </c>
      <c r="B1850" t="s">
        <v>153</v>
      </c>
      <c r="C1850">
        <v>-10</v>
      </c>
      <c r="D1850" t="s">
        <v>48</v>
      </c>
      <c r="E1850">
        <v>0</v>
      </c>
    </row>
    <row r="1851" spans="1:5">
      <c r="A1851" t="s">
        <v>152</v>
      </c>
      <c r="B1851" t="s">
        <v>153</v>
      </c>
      <c r="C1851">
        <v>-11</v>
      </c>
      <c r="D1851" t="s">
        <v>48</v>
      </c>
      <c r="E1851">
        <v>0</v>
      </c>
    </row>
    <row r="1852" spans="1:5">
      <c r="A1852" t="s">
        <v>152</v>
      </c>
      <c r="B1852" t="s">
        <v>153</v>
      </c>
      <c r="C1852">
        <v>-12</v>
      </c>
      <c r="D1852" t="s">
        <v>48</v>
      </c>
      <c r="E1852">
        <v>0</v>
      </c>
    </row>
    <row r="1853" spans="1:5">
      <c r="A1853" t="s">
        <v>152</v>
      </c>
      <c r="B1853" t="s">
        <v>153</v>
      </c>
      <c r="C1853">
        <v>-13</v>
      </c>
      <c r="D1853" t="s">
        <v>48</v>
      </c>
      <c r="E1853">
        <v>0</v>
      </c>
    </row>
    <row r="1854" spans="1:5">
      <c r="A1854" t="s">
        <v>152</v>
      </c>
      <c r="B1854" t="s">
        <v>153</v>
      </c>
      <c r="C1854">
        <v>-14</v>
      </c>
      <c r="D1854" t="s">
        <v>48</v>
      </c>
      <c r="E1854">
        <v>0</v>
      </c>
    </row>
    <row r="1855" spans="1:5">
      <c r="A1855" t="s">
        <v>152</v>
      </c>
      <c r="B1855" t="s">
        <v>153</v>
      </c>
      <c r="C1855">
        <v>-15</v>
      </c>
      <c r="D1855" t="s">
        <v>48</v>
      </c>
      <c r="E1855">
        <v>0</v>
      </c>
    </row>
    <row r="1856" spans="1:5">
      <c r="A1856" t="s">
        <v>152</v>
      </c>
      <c r="B1856" t="s">
        <v>153</v>
      </c>
      <c r="C1856">
        <v>-16</v>
      </c>
      <c r="D1856" t="s">
        <v>48</v>
      </c>
      <c r="E1856">
        <v>0</v>
      </c>
    </row>
    <row r="1857" spans="1:5">
      <c r="A1857" t="s">
        <v>152</v>
      </c>
      <c r="B1857" t="s">
        <v>153</v>
      </c>
      <c r="C1857">
        <v>-17</v>
      </c>
      <c r="D1857" t="s">
        <v>48</v>
      </c>
      <c r="E1857">
        <v>0</v>
      </c>
    </row>
    <row r="1858" spans="1:5">
      <c r="A1858" t="s">
        <v>152</v>
      </c>
      <c r="B1858" t="s">
        <v>153</v>
      </c>
      <c r="C1858">
        <v>-18</v>
      </c>
      <c r="D1858" t="s">
        <v>48</v>
      </c>
      <c r="E1858">
        <v>0</v>
      </c>
    </row>
    <row r="1859" spans="1:5">
      <c r="A1859" t="s">
        <v>152</v>
      </c>
      <c r="B1859" t="s">
        <v>153</v>
      </c>
      <c r="C1859">
        <v>0</v>
      </c>
      <c r="D1859" t="s">
        <v>55</v>
      </c>
      <c r="E1859">
        <v>1008000000</v>
      </c>
    </row>
    <row r="1860" spans="1:5">
      <c r="A1860" t="s">
        <v>152</v>
      </c>
      <c r="B1860" t="s">
        <v>153</v>
      </c>
      <c r="C1860">
        <v>-1</v>
      </c>
      <c r="D1860" t="s">
        <v>55</v>
      </c>
      <c r="E1860">
        <v>893000000</v>
      </c>
    </row>
    <row r="1861" spans="1:5">
      <c r="A1861" t="s">
        <v>152</v>
      </c>
      <c r="B1861" t="s">
        <v>153</v>
      </c>
      <c r="C1861">
        <v>-2</v>
      </c>
      <c r="D1861" t="s">
        <v>55</v>
      </c>
      <c r="E1861">
        <v>868000000</v>
      </c>
    </row>
    <row r="1862" spans="1:5">
      <c r="A1862" t="s">
        <v>152</v>
      </c>
      <c r="B1862" t="s">
        <v>153</v>
      </c>
      <c r="C1862">
        <v>-3</v>
      </c>
      <c r="D1862" t="s">
        <v>55</v>
      </c>
      <c r="E1862">
        <v>866000000</v>
      </c>
    </row>
    <row r="1863" spans="1:5">
      <c r="A1863" t="s">
        <v>152</v>
      </c>
      <c r="B1863" t="s">
        <v>153</v>
      </c>
      <c r="C1863">
        <v>-4</v>
      </c>
      <c r="D1863" t="s">
        <v>55</v>
      </c>
      <c r="E1863">
        <v>1357000000</v>
      </c>
    </row>
    <row r="1864" spans="1:5">
      <c r="A1864" t="s">
        <v>152</v>
      </c>
      <c r="B1864" t="s">
        <v>153</v>
      </c>
      <c r="C1864">
        <v>-5</v>
      </c>
      <c r="D1864" t="s">
        <v>55</v>
      </c>
      <c r="E1864">
        <v>1446000000</v>
      </c>
    </row>
    <row r="1865" spans="1:5">
      <c r="A1865" t="s">
        <v>152</v>
      </c>
      <c r="B1865" t="s">
        <v>153</v>
      </c>
      <c r="C1865">
        <v>-6</v>
      </c>
      <c r="D1865" t="s">
        <v>55</v>
      </c>
      <c r="E1865">
        <v>1481000000</v>
      </c>
    </row>
    <row r="1866" spans="1:5">
      <c r="A1866" t="s">
        <v>152</v>
      </c>
      <c r="B1866" t="s">
        <v>153</v>
      </c>
      <c r="C1866">
        <v>-7</v>
      </c>
      <c r="D1866" t="s">
        <v>55</v>
      </c>
      <c r="E1866">
        <v>2573000000</v>
      </c>
    </row>
    <row r="1867" spans="1:5">
      <c r="A1867" t="s">
        <v>152</v>
      </c>
      <c r="B1867" t="s">
        <v>153</v>
      </c>
      <c r="C1867">
        <v>-8</v>
      </c>
      <c r="D1867" t="s">
        <v>55</v>
      </c>
      <c r="E1867">
        <v>0</v>
      </c>
    </row>
    <row r="1868" spans="1:5">
      <c r="A1868" t="s">
        <v>152</v>
      </c>
      <c r="B1868" t="s">
        <v>153</v>
      </c>
      <c r="C1868">
        <v>-9</v>
      </c>
      <c r="D1868" t="s">
        <v>55</v>
      </c>
      <c r="E1868">
        <v>0</v>
      </c>
    </row>
    <row r="1869" spans="1:5">
      <c r="A1869" t="s">
        <v>152</v>
      </c>
      <c r="B1869" t="s">
        <v>153</v>
      </c>
      <c r="C1869">
        <v>-10</v>
      </c>
      <c r="D1869" t="s">
        <v>55</v>
      </c>
      <c r="E1869">
        <v>0</v>
      </c>
    </row>
    <row r="1870" spans="1:5">
      <c r="A1870" t="s">
        <v>152</v>
      </c>
      <c r="B1870" t="s">
        <v>153</v>
      </c>
      <c r="C1870">
        <v>-11</v>
      </c>
      <c r="D1870" t="s">
        <v>55</v>
      </c>
      <c r="E1870">
        <v>0</v>
      </c>
    </row>
    <row r="1871" spans="1:5">
      <c r="A1871" t="s">
        <v>152</v>
      </c>
      <c r="B1871" t="s">
        <v>153</v>
      </c>
      <c r="C1871">
        <v>-12</v>
      </c>
      <c r="D1871" t="s">
        <v>55</v>
      </c>
      <c r="E1871">
        <v>0</v>
      </c>
    </row>
    <row r="1872" spans="1:5">
      <c r="A1872" t="s">
        <v>152</v>
      </c>
      <c r="B1872" t="s">
        <v>153</v>
      </c>
      <c r="C1872">
        <v>-13</v>
      </c>
      <c r="D1872" t="s">
        <v>55</v>
      </c>
      <c r="E1872">
        <v>0</v>
      </c>
    </row>
    <row r="1873" spans="1:5">
      <c r="A1873" t="s">
        <v>152</v>
      </c>
      <c r="B1873" t="s">
        <v>153</v>
      </c>
      <c r="C1873">
        <v>-14</v>
      </c>
      <c r="D1873" t="s">
        <v>55</v>
      </c>
      <c r="E1873">
        <v>0</v>
      </c>
    </row>
    <row r="1874" spans="1:5">
      <c r="A1874" t="s">
        <v>152</v>
      </c>
      <c r="B1874" t="s">
        <v>153</v>
      </c>
      <c r="C1874">
        <v>-15</v>
      </c>
      <c r="D1874" t="s">
        <v>55</v>
      </c>
      <c r="E1874">
        <v>0</v>
      </c>
    </row>
    <row r="1875" spans="1:5">
      <c r="A1875" t="s">
        <v>152</v>
      </c>
      <c r="B1875" t="s">
        <v>153</v>
      </c>
      <c r="C1875">
        <v>-16</v>
      </c>
      <c r="D1875" t="s">
        <v>55</v>
      </c>
      <c r="E1875">
        <v>0</v>
      </c>
    </row>
    <row r="1876" spans="1:5">
      <c r="A1876" t="s">
        <v>152</v>
      </c>
      <c r="B1876" t="s">
        <v>153</v>
      </c>
      <c r="C1876">
        <v>-17</v>
      </c>
      <c r="D1876" t="s">
        <v>55</v>
      </c>
      <c r="E1876">
        <v>0</v>
      </c>
    </row>
    <row r="1877" spans="1:5">
      <c r="A1877" t="s">
        <v>152</v>
      </c>
      <c r="B1877" t="s">
        <v>153</v>
      </c>
      <c r="C1877">
        <v>-18</v>
      </c>
      <c r="D1877" t="s">
        <v>55</v>
      </c>
      <c r="E1877">
        <v>0</v>
      </c>
    </row>
    <row r="1878" spans="1:5">
      <c r="A1878" t="s">
        <v>152</v>
      </c>
      <c r="B1878" t="s">
        <v>153</v>
      </c>
      <c r="C1878">
        <v>0</v>
      </c>
      <c r="D1878" t="s">
        <v>62</v>
      </c>
      <c r="E1878">
        <v>0.25469999999999998</v>
      </c>
    </row>
    <row r="1879" spans="1:5">
      <c r="A1879" t="s">
        <v>152</v>
      </c>
      <c r="B1879" t="s">
        <v>153</v>
      </c>
      <c r="C1879">
        <v>-1</v>
      </c>
      <c r="D1879" t="s">
        <v>62</v>
      </c>
      <c r="E1879">
        <v>0.26269999999999999</v>
      </c>
    </row>
    <row r="1880" spans="1:5">
      <c r="A1880" t="s">
        <v>152</v>
      </c>
      <c r="B1880" t="s">
        <v>153</v>
      </c>
      <c r="C1880">
        <v>-2</v>
      </c>
      <c r="D1880" t="s">
        <v>62</v>
      </c>
      <c r="E1880">
        <v>0.253</v>
      </c>
    </row>
    <row r="1881" spans="1:5">
      <c r="A1881" t="s">
        <v>152</v>
      </c>
      <c r="B1881" t="s">
        <v>153</v>
      </c>
      <c r="C1881">
        <v>-3</v>
      </c>
      <c r="D1881" t="s">
        <v>62</v>
      </c>
      <c r="E1881">
        <v>0.23749999999999999</v>
      </c>
    </row>
    <row r="1882" spans="1:5">
      <c r="A1882" t="s">
        <v>152</v>
      </c>
      <c r="B1882" t="s">
        <v>153</v>
      </c>
      <c r="C1882">
        <v>-4</v>
      </c>
      <c r="D1882" t="s">
        <v>62</v>
      </c>
      <c r="E1882">
        <v>0.21299999999999999</v>
      </c>
    </row>
    <row r="1883" spans="1:5">
      <c r="A1883" t="s">
        <v>152</v>
      </c>
      <c r="B1883" t="s">
        <v>153</v>
      </c>
      <c r="C1883">
        <v>-5</v>
      </c>
      <c r="D1883" t="s">
        <v>62</v>
      </c>
      <c r="E1883">
        <v>0.17219999999999999</v>
      </c>
    </row>
    <row r="1884" spans="1:5">
      <c r="A1884" t="s">
        <v>152</v>
      </c>
      <c r="B1884" t="s">
        <v>153</v>
      </c>
      <c r="C1884">
        <v>-6</v>
      </c>
      <c r="D1884" t="s">
        <v>62</v>
      </c>
      <c r="E1884">
        <v>0.14940000000000001</v>
      </c>
    </row>
    <row r="1885" spans="1:5">
      <c r="A1885" t="s">
        <v>152</v>
      </c>
      <c r="B1885" t="s">
        <v>153</v>
      </c>
      <c r="C1885">
        <v>-7</v>
      </c>
      <c r="D1885" t="s">
        <v>62</v>
      </c>
      <c r="E1885">
        <v>0.20300000000000001</v>
      </c>
    </row>
    <row r="1886" spans="1:5">
      <c r="A1886" t="s">
        <v>152</v>
      </c>
      <c r="B1886" t="s">
        <v>153</v>
      </c>
      <c r="C1886">
        <v>-8</v>
      </c>
      <c r="D1886" t="s">
        <v>62</v>
      </c>
      <c r="E1886">
        <v>0.2477</v>
      </c>
    </row>
    <row r="1887" spans="1:5">
      <c r="A1887" t="s">
        <v>152</v>
      </c>
      <c r="B1887" t="s">
        <v>153</v>
      </c>
      <c r="C1887">
        <v>-9</v>
      </c>
      <c r="D1887" t="s">
        <v>62</v>
      </c>
      <c r="E1887">
        <v>0.2437</v>
      </c>
    </row>
    <row r="1888" spans="1:5">
      <c r="A1888" t="s">
        <v>152</v>
      </c>
      <c r="B1888" t="s">
        <v>153</v>
      </c>
      <c r="C1888">
        <v>-10</v>
      </c>
      <c r="D1888" t="s">
        <v>62</v>
      </c>
      <c r="E1888">
        <v>0.2359</v>
      </c>
    </row>
    <row r="1889" spans="1:5">
      <c r="A1889" t="s">
        <v>152</v>
      </c>
      <c r="B1889" t="s">
        <v>153</v>
      </c>
      <c r="C1889">
        <v>-11</v>
      </c>
      <c r="D1889" t="s">
        <v>62</v>
      </c>
      <c r="E1889">
        <v>0.23230000000000001</v>
      </c>
    </row>
    <row r="1890" spans="1:5">
      <c r="A1890" t="s">
        <v>152</v>
      </c>
      <c r="B1890" t="s">
        <v>153</v>
      </c>
      <c r="C1890">
        <v>-12</v>
      </c>
      <c r="D1890" t="s">
        <v>62</v>
      </c>
      <c r="E1890">
        <v>0.22750000000000001</v>
      </c>
    </row>
    <row r="1891" spans="1:5">
      <c r="A1891" t="s">
        <v>152</v>
      </c>
      <c r="B1891" t="s">
        <v>153</v>
      </c>
      <c r="C1891">
        <v>-13</v>
      </c>
      <c r="D1891" t="s">
        <v>62</v>
      </c>
      <c r="E1891">
        <v>0.21709999999999999</v>
      </c>
    </row>
    <row r="1892" spans="1:5">
      <c r="A1892" t="s">
        <v>152</v>
      </c>
      <c r="B1892" t="s">
        <v>153</v>
      </c>
      <c r="C1892">
        <v>-14</v>
      </c>
      <c r="D1892" t="s">
        <v>62</v>
      </c>
      <c r="E1892">
        <v>0.21840000000000001</v>
      </c>
    </row>
    <row r="1893" spans="1:5">
      <c r="A1893" t="s">
        <v>152</v>
      </c>
      <c r="B1893" t="s">
        <v>153</v>
      </c>
      <c r="C1893">
        <v>-15</v>
      </c>
      <c r="D1893" t="s">
        <v>62</v>
      </c>
      <c r="E1893">
        <v>0.18390000000000001</v>
      </c>
    </row>
    <row r="1894" spans="1:5">
      <c r="A1894" t="s">
        <v>152</v>
      </c>
      <c r="B1894" t="s">
        <v>153</v>
      </c>
      <c r="C1894">
        <v>-16</v>
      </c>
      <c r="D1894" t="s">
        <v>62</v>
      </c>
      <c r="E1894">
        <v>0.23769999999999999</v>
      </c>
    </row>
    <row r="1895" spans="1:5">
      <c r="A1895" t="s">
        <v>152</v>
      </c>
      <c r="B1895" t="s">
        <v>153</v>
      </c>
      <c r="C1895">
        <v>-17</v>
      </c>
      <c r="D1895" t="s">
        <v>62</v>
      </c>
      <c r="E1895">
        <v>0.2361</v>
      </c>
    </row>
    <row r="1896" spans="1:5">
      <c r="A1896" t="s">
        <v>152</v>
      </c>
      <c r="B1896" t="s">
        <v>153</v>
      </c>
      <c r="C1896">
        <v>-18</v>
      </c>
      <c r="D1896" t="s">
        <v>62</v>
      </c>
      <c r="E1896">
        <v>0.15240000000000001</v>
      </c>
    </row>
    <row r="1897" spans="1:5">
      <c r="A1897" t="s">
        <v>152</v>
      </c>
      <c r="B1897" t="s">
        <v>153</v>
      </c>
      <c r="C1897">
        <v>0</v>
      </c>
      <c r="D1897" t="s">
        <v>57</v>
      </c>
      <c r="E1897">
        <v>-2918000000</v>
      </c>
    </row>
    <row r="1898" spans="1:5">
      <c r="A1898" t="s">
        <v>152</v>
      </c>
      <c r="B1898" t="s">
        <v>153</v>
      </c>
      <c r="C1898">
        <v>-1</v>
      </c>
      <c r="D1898" t="s">
        <v>57</v>
      </c>
      <c r="E1898">
        <v>-2918000000</v>
      </c>
    </row>
    <row r="1899" spans="1:5">
      <c r="A1899" t="s">
        <v>152</v>
      </c>
      <c r="B1899" t="s">
        <v>153</v>
      </c>
      <c r="C1899">
        <v>-2</v>
      </c>
      <c r="D1899" t="s">
        <v>57</v>
      </c>
      <c r="E1899">
        <v>-2705000000</v>
      </c>
    </row>
    <row r="1900" spans="1:5">
      <c r="A1900" t="s">
        <v>152</v>
      </c>
      <c r="B1900" t="s">
        <v>153</v>
      </c>
      <c r="C1900">
        <v>-3</v>
      </c>
      <c r="D1900" t="s">
        <v>57</v>
      </c>
      <c r="E1900">
        <v>-1795000000</v>
      </c>
    </row>
    <row r="1901" spans="1:5">
      <c r="A1901" t="s">
        <v>152</v>
      </c>
      <c r="B1901" t="s">
        <v>153</v>
      </c>
      <c r="C1901">
        <v>-4</v>
      </c>
      <c r="D1901" t="s">
        <v>57</v>
      </c>
      <c r="E1901">
        <v>-3554000000</v>
      </c>
    </row>
    <row r="1902" spans="1:5">
      <c r="A1902" t="s">
        <v>152</v>
      </c>
      <c r="B1902" t="s">
        <v>153</v>
      </c>
      <c r="C1902">
        <v>-5</v>
      </c>
      <c r="D1902" t="s">
        <v>57</v>
      </c>
      <c r="E1902">
        <v>-2928000000</v>
      </c>
    </row>
    <row r="1903" spans="1:5">
      <c r="A1903" t="s">
        <v>152</v>
      </c>
      <c r="B1903" t="s">
        <v>153</v>
      </c>
      <c r="C1903">
        <v>-6</v>
      </c>
      <c r="D1903" t="s">
        <v>57</v>
      </c>
      <c r="E1903">
        <v>-2092000000</v>
      </c>
    </row>
    <row r="1904" spans="1:5">
      <c r="A1904" t="s">
        <v>152</v>
      </c>
      <c r="B1904" t="s">
        <v>153</v>
      </c>
      <c r="C1904">
        <v>-7</v>
      </c>
      <c r="D1904" t="s">
        <v>57</v>
      </c>
      <c r="E1904">
        <v>-2632000000</v>
      </c>
    </row>
    <row r="1905" spans="1:5">
      <c r="A1905" t="s">
        <v>152</v>
      </c>
      <c r="B1905" t="s">
        <v>153</v>
      </c>
      <c r="C1905">
        <v>-8</v>
      </c>
      <c r="D1905" t="s">
        <v>57</v>
      </c>
      <c r="E1905">
        <v>-2755000000</v>
      </c>
    </row>
    <row r="1906" spans="1:5">
      <c r="A1906" t="s">
        <v>152</v>
      </c>
      <c r="B1906" t="s">
        <v>153</v>
      </c>
      <c r="C1906">
        <v>-9</v>
      </c>
      <c r="D1906" t="s">
        <v>57</v>
      </c>
      <c r="E1906">
        <v>481000000</v>
      </c>
    </row>
    <row r="1907" spans="1:5">
      <c r="A1907" t="s">
        <v>152</v>
      </c>
      <c r="B1907" t="s">
        <v>153</v>
      </c>
      <c r="C1907">
        <v>-10</v>
      </c>
      <c r="D1907" t="s">
        <v>57</v>
      </c>
      <c r="E1907">
        <v>280000000</v>
      </c>
    </row>
    <row r="1908" spans="1:5">
      <c r="A1908" t="s">
        <v>152</v>
      </c>
      <c r="B1908" t="s">
        <v>153</v>
      </c>
      <c r="C1908">
        <v>-11</v>
      </c>
      <c r="D1908" t="s">
        <v>57</v>
      </c>
      <c r="E1908">
        <v>283000000</v>
      </c>
    </row>
    <row r="1909" spans="1:5">
      <c r="A1909" t="s">
        <v>152</v>
      </c>
      <c r="B1909" t="s">
        <v>153</v>
      </c>
      <c r="C1909">
        <v>-12</v>
      </c>
      <c r="D1909" t="s">
        <v>57</v>
      </c>
      <c r="E1909">
        <v>30000000</v>
      </c>
    </row>
    <row r="1910" spans="1:5">
      <c r="A1910" t="s">
        <v>152</v>
      </c>
      <c r="B1910" t="s">
        <v>153</v>
      </c>
      <c r="C1910">
        <v>-13</v>
      </c>
      <c r="D1910" t="s">
        <v>57</v>
      </c>
      <c r="E1910">
        <v>-325000000</v>
      </c>
    </row>
    <row r="1911" spans="1:5">
      <c r="A1911" t="s">
        <v>152</v>
      </c>
      <c r="B1911" t="s">
        <v>153</v>
      </c>
      <c r="C1911">
        <v>-14</v>
      </c>
      <c r="D1911" t="s">
        <v>57</v>
      </c>
      <c r="E1911">
        <v>-559000000</v>
      </c>
    </row>
    <row r="1912" spans="1:5">
      <c r="A1912" t="s">
        <v>152</v>
      </c>
      <c r="B1912" t="s">
        <v>153</v>
      </c>
      <c r="C1912">
        <v>-15</v>
      </c>
      <c r="D1912" t="s">
        <v>57</v>
      </c>
      <c r="E1912">
        <v>-494000000</v>
      </c>
    </row>
    <row r="1913" spans="1:5">
      <c r="A1913" t="s">
        <v>152</v>
      </c>
      <c r="B1913" t="s">
        <v>153</v>
      </c>
      <c r="C1913">
        <v>-16</v>
      </c>
      <c r="D1913" t="s">
        <v>57</v>
      </c>
      <c r="E1913">
        <v>276000000</v>
      </c>
    </row>
    <row r="1914" spans="1:5">
      <c r="A1914" t="s">
        <v>152</v>
      </c>
      <c r="B1914" t="s">
        <v>153</v>
      </c>
      <c r="C1914">
        <v>-17</v>
      </c>
      <c r="D1914" t="s">
        <v>57</v>
      </c>
      <c r="E1914">
        <v>7000000</v>
      </c>
    </row>
    <row r="1915" spans="1:5">
      <c r="A1915" t="s">
        <v>152</v>
      </c>
      <c r="B1915" t="s">
        <v>153</v>
      </c>
      <c r="C1915">
        <v>-18</v>
      </c>
      <c r="D1915" t="s">
        <v>57</v>
      </c>
      <c r="E1915">
        <v>-257000000</v>
      </c>
    </row>
    <row r="1916" spans="1:5">
      <c r="A1916" t="s">
        <v>152</v>
      </c>
      <c r="B1916" t="s">
        <v>153</v>
      </c>
      <c r="C1916">
        <v>0</v>
      </c>
      <c r="D1916" t="s">
        <v>63</v>
      </c>
      <c r="E1916">
        <v>2.0400000000000001E-2</v>
      </c>
    </row>
    <row r="1917" spans="1:5">
      <c r="A1917" t="s">
        <v>152</v>
      </c>
      <c r="B1917" t="s">
        <v>153</v>
      </c>
      <c r="C1917">
        <v>-1</v>
      </c>
      <c r="D1917" t="s">
        <v>63</v>
      </c>
      <c r="E1917">
        <v>2.0299999999999999E-2</v>
      </c>
    </row>
    <row r="1918" spans="1:5">
      <c r="A1918" t="s">
        <v>152</v>
      </c>
      <c r="B1918" t="s">
        <v>153</v>
      </c>
      <c r="C1918">
        <v>-2</v>
      </c>
      <c r="D1918" t="s">
        <v>63</v>
      </c>
      <c r="E1918">
        <v>6.7999999999999996E-3</v>
      </c>
    </row>
    <row r="1919" spans="1:5">
      <c r="A1919" t="s">
        <v>152</v>
      </c>
      <c r="B1919" t="s">
        <v>153</v>
      </c>
      <c r="C1919">
        <v>-3</v>
      </c>
      <c r="D1919" t="s">
        <v>63</v>
      </c>
      <c r="E1919">
        <v>-2.6800000000000001E-2</v>
      </c>
    </row>
    <row r="1920" spans="1:5">
      <c r="A1920" t="s">
        <v>152</v>
      </c>
      <c r="B1920" t="s">
        <v>153</v>
      </c>
      <c r="C1920">
        <v>-4</v>
      </c>
      <c r="D1920" t="s">
        <v>63</v>
      </c>
      <c r="E1920">
        <v>6.3500000000000001E-2</v>
      </c>
    </row>
    <row r="1921" spans="1:5">
      <c r="A1921" t="s">
        <v>152</v>
      </c>
      <c r="B1921" t="s">
        <v>153</v>
      </c>
      <c r="C1921">
        <v>-5</v>
      </c>
      <c r="D1921" t="s">
        <v>63</v>
      </c>
      <c r="E1921">
        <v>-0.05</v>
      </c>
    </row>
    <row r="1922" spans="1:5">
      <c r="A1922" t="s">
        <v>152</v>
      </c>
      <c r="B1922" t="s">
        <v>153</v>
      </c>
      <c r="C1922">
        <v>-6</v>
      </c>
      <c r="D1922" t="s">
        <v>63</v>
      </c>
      <c r="E1922">
        <v>-3.9199999999999999E-2</v>
      </c>
    </row>
    <row r="1923" spans="1:5">
      <c r="A1923" t="s">
        <v>152</v>
      </c>
      <c r="B1923" t="s">
        <v>153</v>
      </c>
      <c r="C1923">
        <v>-7</v>
      </c>
      <c r="D1923" t="s">
        <v>63</v>
      </c>
      <c r="E1923">
        <v>1.1168</v>
      </c>
    </row>
    <row r="1924" spans="1:5">
      <c r="A1924" t="s">
        <v>152</v>
      </c>
      <c r="B1924" t="s">
        <v>153</v>
      </c>
      <c r="C1924">
        <v>-8</v>
      </c>
      <c r="D1924" t="s">
        <v>63</v>
      </c>
      <c r="E1924">
        <v>6.3600000000000004E-2</v>
      </c>
    </row>
    <row r="1925" spans="1:5">
      <c r="A1925" t="s">
        <v>152</v>
      </c>
      <c r="B1925" t="s">
        <v>153</v>
      </c>
      <c r="C1925">
        <v>-9</v>
      </c>
      <c r="D1925" t="s">
        <v>63</v>
      </c>
      <c r="E1925">
        <v>0.1031</v>
      </c>
    </row>
    <row r="1926" spans="1:5">
      <c r="A1926" t="s">
        <v>152</v>
      </c>
      <c r="B1926" t="s">
        <v>153</v>
      </c>
      <c r="C1926">
        <v>-10</v>
      </c>
      <c r="D1926" t="s">
        <v>63</v>
      </c>
      <c r="E1926">
        <v>7.9899999999999999E-2</v>
      </c>
    </row>
    <row r="1927" spans="1:5">
      <c r="A1927" t="s">
        <v>152</v>
      </c>
      <c r="B1927" t="s">
        <v>153</v>
      </c>
      <c r="C1927">
        <v>-11</v>
      </c>
      <c r="D1927" t="s">
        <v>63</v>
      </c>
      <c r="E1927">
        <v>0.10009999999999999</v>
      </c>
    </row>
    <row r="1928" spans="1:5">
      <c r="A1928" t="s">
        <v>152</v>
      </c>
      <c r="B1928" t="s">
        <v>153</v>
      </c>
      <c r="C1928">
        <v>-12</v>
      </c>
      <c r="D1928" t="s">
        <v>63</v>
      </c>
      <c r="E1928">
        <v>5.8799999999999998E-2</v>
      </c>
    </row>
    <row r="1929" spans="1:5">
      <c r="A1929" t="s">
        <v>152</v>
      </c>
      <c r="B1929" t="s">
        <v>153</v>
      </c>
      <c r="C1929">
        <v>-13</v>
      </c>
      <c r="D1929" t="s">
        <v>63</v>
      </c>
      <c r="E1929">
        <v>0.1244</v>
      </c>
    </row>
    <row r="1930" spans="1:5">
      <c r="A1930" t="s">
        <v>152</v>
      </c>
      <c r="B1930" t="s">
        <v>153</v>
      </c>
      <c r="C1930">
        <v>-14</v>
      </c>
      <c r="D1930" t="s">
        <v>63</v>
      </c>
      <c r="E1930">
        <v>0.25309999999999999</v>
      </c>
    </row>
    <row r="1931" spans="1:5">
      <c r="A1931" t="s">
        <v>152</v>
      </c>
      <c r="B1931" t="s">
        <v>153</v>
      </c>
      <c r="C1931">
        <v>-15</v>
      </c>
      <c r="D1931" t="s">
        <v>63</v>
      </c>
      <c r="E1931">
        <v>2.24E-2</v>
      </c>
    </row>
    <row r="1932" spans="1:5">
      <c r="A1932" t="s">
        <v>152</v>
      </c>
      <c r="B1932" t="s">
        <v>153</v>
      </c>
      <c r="C1932">
        <v>-16</v>
      </c>
      <c r="D1932" t="s">
        <v>63</v>
      </c>
      <c r="E1932">
        <v>0.17480000000000001</v>
      </c>
    </row>
    <row r="1933" spans="1:5">
      <c r="A1933" t="s">
        <v>152</v>
      </c>
      <c r="B1933" t="s">
        <v>153</v>
      </c>
      <c r="C1933">
        <v>-17</v>
      </c>
      <c r="D1933" t="s">
        <v>63</v>
      </c>
      <c r="E1933">
        <v>8.8099999999999998E-2</v>
      </c>
    </row>
    <row r="1934" spans="1:5">
      <c r="A1934" t="s">
        <v>152</v>
      </c>
      <c r="B1934" t="s">
        <v>153</v>
      </c>
      <c r="C1934">
        <v>0</v>
      </c>
      <c r="D1934" t="s">
        <v>46</v>
      </c>
      <c r="E1934">
        <v>0.10050000000000001</v>
      </c>
    </row>
    <row r="1935" spans="1:5">
      <c r="A1935" t="s">
        <v>152</v>
      </c>
      <c r="B1935" t="s">
        <v>153</v>
      </c>
      <c r="C1935">
        <v>-1</v>
      </c>
      <c r="D1935" t="s">
        <v>46</v>
      </c>
      <c r="E1935">
        <v>9.8500000000000004E-2</v>
      </c>
    </row>
    <row r="1936" spans="1:5">
      <c r="A1936" t="s">
        <v>152</v>
      </c>
      <c r="B1936" t="s">
        <v>153</v>
      </c>
      <c r="C1936">
        <v>-2</v>
      </c>
      <c r="D1936" t="s">
        <v>46</v>
      </c>
      <c r="E1936">
        <v>9.74E-2</v>
      </c>
    </row>
    <row r="1937" spans="1:5">
      <c r="A1937" t="s">
        <v>152</v>
      </c>
      <c r="B1937" t="s">
        <v>153</v>
      </c>
      <c r="C1937">
        <v>-3</v>
      </c>
      <c r="D1937" t="s">
        <v>46</v>
      </c>
      <c r="E1937">
        <v>9.5899999999999999E-2</v>
      </c>
    </row>
    <row r="1938" spans="1:5">
      <c r="A1938" t="s">
        <v>152</v>
      </c>
      <c r="B1938" t="s">
        <v>153</v>
      </c>
      <c r="C1938">
        <v>-4</v>
      </c>
      <c r="D1938" t="s">
        <v>46</v>
      </c>
      <c r="E1938">
        <v>9.4200000000000006E-2</v>
      </c>
    </row>
    <row r="1939" spans="1:5">
      <c r="A1939" t="s">
        <v>152</v>
      </c>
      <c r="B1939" t="s">
        <v>153</v>
      </c>
      <c r="C1939">
        <v>-5</v>
      </c>
      <c r="D1939" t="s">
        <v>46</v>
      </c>
      <c r="E1939">
        <v>7.6300000000000007E-2</v>
      </c>
    </row>
    <row r="1940" spans="1:5">
      <c r="A1940" t="s">
        <v>152</v>
      </c>
      <c r="B1940" t="s">
        <v>153</v>
      </c>
      <c r="C1940">
        <v>-6</v>
      </c>
      <c r="D1940" t="s">
        <v>46</v>
      </c>
      <c r="E1940">
        <v>7.4800000000000005E-2</v>
      </c>
    </row>
    <row r="1941" spans="1:5">
      <c r="A1941" t="s">
        <v>152</v>
      </c>
      <c r="B1941" t="s">
        <v>153</v>
      </c>
      <c r="C1941">
        <v>-7</v>
      </c>
      <c r="D1941" t="s">
        <v>46</v>
      </c>
      <c r="E1941">
        <v>0.11169999999999999</v>
      </c>
    </row>
    <row r="1942" spans="1:5">
      <c r="A1942" t="s">
        <v>152</v>
      </c>
      <c r="B1942" t="s">
        <v>153</v>
      </c>
      <c r="C1942">
        <v>-8</v>
      </c>
      <c r="D1942" t="s">
        <v>46</v>
      </c>
      <c r="E1942">
        <v>8.7400000000000005E-2</v>
      </c>
    </row>
    <row r="1943" spans="1:5">
      <c r="A1943" t="s">
        <v>152</v>
      </c>
      <c r="B1943" t="s">
        <v>153</v>
      </c>
      <c r="C1943">
        <v>-9</v>
      </c>
      <c r="D1943" t="s">
        <v>46</v>
      </c>
      <c r="E1943">
        <v>0.125</v>
      </c>
    </row>
    <row r="1944" spans="1:5">
      <c r="A1944" t="s">
        <v>152</v>
      </c>
      <c r="B1944" t="s">
        <v>153</v>
      </c>
      <c r="C1944">
        <v>-10</v>
      </c>
      <c r="D1944" t="s">
        <v>46</v>
      </c>
      <c r="E1944">
        <v>0.1164</v>
      </c>
    </row>
    <row r="1945" spans="1:5">
      <c r="A1945" t="s">
        <v>152</v>
      </c>
      <c r="B1945" t="s">
        <v>153</v>
      </c>
      <c r="C1945">
        <v>-11</v>
      </c>
      <c r="D1945" t="s">
        <v>46</v>
      </c>
      <c r="E1945">
        <v>0.11310000000000001</v>
      </c>
    </row>
    <row r="1946" spans="1:5">
      <c r="A1946" t="s">
        <v>152</v>
      </c>
      <c r="B1946" t="s">
        <v>153</v>
      </c>
      <c r="C1946">
        <v>-12</v>
      </c>
      <c r="D1946" t="s">
        <v>46</v>
      </c>
      <c r="E1946">
        <v>0.1055</v>
      </c>
    </row>
    <row r="1947" spans="1:5">
      <c r="A1947" t="s">
        <v>152</v>
      </c>
      <c r="B1947" t="s">
        <v>153</v>
      </c>
      <c r="C1947">
        <v>-13</v>
      </c>
      <c r="D1947" t="s">
        <v>46</v>
      </c>
      <c r="E1947">
        <v>0.1011</v>
      </c>
    </row>
    <row r="1948" spans="1:5">
      <c r="A1948" t="s">
        <v>152</v>
      </c>
      <c r="B1948" t="s">
        <v>153</v>
      </c>
      <c r="C1948">
        <v>-14</v>
      </c>
      <c r="D1948" t="s">
        <v>46</v>
      </c>
      <c r="E1948">
        <v>9.69E-2</v>
      </c>
    </row>
    <row r="1949" spans="1:5">
      <c r="A1949" t="s">
        <v>152</v>
      </c>
      <c r="B1949" t="s">
        <v>153</v>
      </c>
      <c r="C1949">
        <v>-15</v>
      </c>
      <c r="D1949" t="s">
        <v>46</v>
      </c>
      <c r="E1949">
        <v>6.8099999999999994E-2</v>
      </c>
    </row>
    <row r="1950" spans="1:5">
      <c r="A1950" t="s">
        <v>152</v>
      </c>
      <c r="B1950" t="s">
        <v>153</v>
      </c>
      <c r="C1950">
        <v>-16</v>
      </c>
      <c r="D1950" t="s">
        <v>46</v>
      </c>
      <c r="E1950">
        <v>9.2999999999999999E-2</v>
      </c>
    </row>
    <row r="1951" spans="1:5">
      <c r="A1951" t="s">
        <v>152</v>
      </c>
      <c r="B1951" t="s">
        <v>153</v>
      </c>
      <c r="C1951">
        <v>-17</v>
      </c>
      <c r="D1951" t="s">
        <v>46</v>
      </c>
      <c r="E1951">
        <v>8.5400000000000004E-2</v>
      </c>
    </row>
    <row r="1952" spans="1:5">
      <c r="A1952" t="s">
        <v>152</v>
      </c>
      <c r="B1952" t="s">
        <v>153</v>
      </c>
      <c r="C1952">
        <v>-18</v>
      </c>
      <c r="D1952" t="s">
        <v>46</v>
      </c>
      <c r="E1952">
        <v>5.0700000000000002E-2</v>
      </c>
    </row>
    <row r="1953" spans="1:5">
      <c r="A1953" t="s">
        <v>152</v>
      </c>
      <c r="B1953" t="s">
        <v>153</v>
      </c>
      <c r="C1953">
        <v>0</v>
      </c>
      <c r="D1953" t="s">
        <v>58</v>
      </c>
      <c r="E1953">
        <v>5077047651</v>
      </c>
    </row>
    <row r="1954" spans="1:5">
      <c r="A1954" t="s">
        <v>152</v>
      </c>
      <c r="B1954" t="s">
        <v>153</v>
      </c>
      <c r="C1954">
        <v>-1</v>
      </c>
      <c r="D1954" t="s">
        <v>58</v>
      </c>
      <c r="E1954">
        <v>5092128810</v>
      </c>
    </row>
    <row r="1955" spans="1:5">
      <c r="A1955" t="s">
        <v>152</v>
      </c>
      <c r="B1955" t="s">
        <v>153</v>
      </c>
      <c r="C1955">
        <v>-2</v>
      </c>
      <c r="D1955" t="s">
        <v>58</v>
      </c>
      <c r="E1955">
        <v>5170349198</v>
      </c>
    </row>
    <row r="1956" spans="1:5">
      <c r="A1956" t="s">
        <v>152</v>
      </c>
      <c r="B1956" t="s">
        <v>153</v>
      </c>
      <c r="C1956">
        <v>-3</v>
      </c>
      <c r="D1956" t="s">
        <v>58</v>
      </c>
      <c r="E1956">
        <v>5257162705</v>
      </c>
    </row>
    <row r="1957" spans="1:5">
      <c r="A1957" t="s">
        <v>152</v>
      </c>
      <c r="B1957" t="s">
        <v>153</v>
      </c>
      <c r="C1957">
        <v>-4</v>
      </c>
      <c r="D1957" t="s">
        <v>58</v>
      </c>
      <c r="E1957">
        <v>5266314176</v>
      </c>
    </row>
    <row r="1958" spans="1:5">
      <c r="A1958" t="s">
        <v>152</v>
      </c>
      <c r="B1958" t="s">
        <v>153</v>
      </c>
      <c r="C1958">
        <v>-5</v>
      </c>
      <c r="D1958" t="s">
        <v>58</v>
      </c>
      <c r="E1958">
        <v>5262611636</v>
      </c>
    </row>
    <row r="1959" spans="1:5">
      <c r="A1959" t="s">
        <v>152</v>
      </c>
      <c r="B1959" t="s">
        <v>153</v>
      </c>
      <c r="C1959">
        <v>-6</v>
      </c>
      <c r="D1959" t="s">
        <v>58</v>
      </c>
      <c r="E1959">
        <v>5262283228</v>
      </c>
    </row>
    <row r="1960" spans="1:5">
      <c r="A1960" t="s">
        <v>152</v>
      </c>
      <c r="B1960" t="s">
        <v>153</v>
      </c>
      <c r="C1960">
        <v>-7</v>
      </c>
      <c r="D1960" t="s">
        <v>58</v>
      </c>
      <c r="E1960">
        <v>5178624593</v>
      </c>
    </row>
    <row r="1961" spans="1:5">
      <c r="A1961" t="s">
        <v>152</v>
      </c>
      <c r="B1961" t="s">
        <v>153</v>
      </c>
      <c r="C1961">
        <v>-8</v>
      </c>
      <c r="D1961" t="s">
        <v>58</v>
      </c>
      <c r="E1961">
        <v>4228630889</v>
      </c>
    </row>
    <row r="1962" spans="1:5">
      <c r="A1962" t="s">
        <v>152</v>
      </c>
      <c r="B1962" t="s">
        <v>153</v>
      </c>
      <c r="C1962">
        <v>-9</v>
      </c>
      <c r="D1962" t="s">
        <v>58</v>
      </c>
      <c r="E1962">
        <v>3348500000</v>
      </c>
    </row>
    <row r="1963" spans="1:5">
      <c r="A1963" t="s">
        <v>152</v>
      </c>
      <c r="B1963" t="s">
        <v>153</v>
      </c>
      <c r="C1963">
        <v>-10</v>
      </c>
      <c r="D1963" t="s">
        <v>58</v>
      </c>
      <c r="E1963">
        <v>3368300000</v>
      </c>
    </row>
    <row r="1964" spans="1:5">
      <c r="A1964" t="s">
        <v>152</v>
      </c>
      <c r="B1964" t="s">
        <v>153</v>
      </c>
      <c r="C1964">
        <v>-11</v>
      </c>
      <c r="D1964" t="s">
        <v>58</v>
      </c>
      <c r="E1964">
        <v>3372600000</v>
      </c>
    </row>
    <row r="1965" spans="1:5">
      <c r="A1965" t="s">
        <v>152</v>
      </c>
      <c r="B1965" t="s">
        <v>153</v>
      </c>
      <c r="C1965">
        <v>-12</v>
      </c>
      <c r="D1965" t="s">
        <v>58</v>
      </c>
      <c r="E1965">
        <v>3384400000</v>
      </c>
    </row>
    <row r="1966" spans="1:5">
      <c r="A1966" t="s">
        <v>152</v>
      </c>
      <c r="B1966" t="s">
        <v>153</v>
      </c>
      <c r="C1966">
        <v>-13</v>
      </c>
      <c r="D1966" t="s">
        <v>58</v>
      </c>
      <c r="E1966">
        <v>3362200000</v>
      </c>
    </row>
    <row r="1967" spans="1:5">
      <c r="A1967" t="s">
        <v>152</v>
      </c>
      <c r="B1967" t="s">
        <v>153</v>
      </c>
      <c r="C1967">
        <v>-14</v>
      </c>
      <c r="D1967" t="s">
        <v>58</v>
      </c>
      <c r="E1967">
        <v>3402200000</v>
      </c>
    </row>
    <row r="1968" spans="1:5">
      <c r="A1968" t="s">
        <v>152</v>
      </c>
      <c r="B1968" t="s">
        <v>153</v>
      </c>
      <c r="C1968">
        <v>-15</v>
      </c>
      <c r="D1968" t="s">
        <v>58</v>
      </c>
      <c r="E1968">
        <v>3419000000</v>
      </c>
    </row>
    <row r="1969" spans="1:5">
      <c r="A1969" t="s">
        <v>152</v>
      </c>
      <c r="B1969" t="s">
        <v>153</v>
      </c>
      <c r="C1969">
        <v>-16</v>
      </c>
      <c r="D1969" t="s">
        <v>58</v>
      </c>
      <c r="E1969">
        <v>3399000000</v>
      </c>
    </row>
    <row r="1970" spans="1:5">
      <c r="A1970" t="s">
        <v>152</v>
      </c>
      <c r="B1970" t="s">
        <v>153</v>
      </c>
      <c r="C1970">
        <v>-17</v>
      </c>
      <c r="D1970" t="s">
        <v>58</v>
      </c>
      <c r="E1970">
        <v>3291200000</v>
      </c>
    </row>
    <row r="1971" spans="1:5">
      <c r="A1971" t="s">
        <v>152</v>
      </c>
      <c r="B1971" t="s">
        <v>153</v>
      </c>
      <c r="C1971">
        <v>-18</v>
      </c>
      <c r="D1971" t="s">
        <v>58</v>
      </c>
      <c r="E1971">
        <v>3243000000</v>
      </c>
    </row>
    <row r="1972" spans="1:5">
      <c r="A1972" t="s">
        <v>152</v>
      </c>
      <c r="B1972" t="s">
        <v>153</v>
      </c>
      <c r="C1972">
        <v>0</v>
      </c>
      <c r="D1972" t="s">
        <v>54</v>
      </c>
      <c r="E1972">
        <v>24051000000</v>
      </c>
    </row>
    <row r="1973" spans="1:5">
      <c r="A1973" t="s">
        <v>152</v>
      </c>
      <c r="B1973" t="s">
        <v>153</v>
      </c>
      <c r="C1973">
        <v>-1</v>
      </c>
      <c r="D1973" t="s">
        <v>54</v>
      </c>
      <c r="E1973">
        <v>22214000000</v>
      </c>
    </row>
    <row r="1974" spans="1:5">
      <c r="A1974" t="s">
        <v>152</v>
      </c>
      <c r="B1974" t="s">
        <v>153</v>
      </c>
      <c r="C1974">
        <v>-2</v>
      </c>
      <c r="D1974" t="s">
        <v>54</v>
      </c>
      <c r="E1974">
        <v>19213000000</v>
      </c>
    </row>
    <row r="1975" spans="1:5">
      <c r="A1975" t="s">
        <v>152</v>
      </c>
      <c r="B1975" t="s">
        <v>153</v>
      </c>
      <c r="C1975">
        <v>-3</v>
      </c>
      <c r="D1975" t="s">
        <v>54</v>
      </c>
      <c r="E1975">
        <v>16267000000</v>
      </c>
    </row>
    <row r="1976" spans="1:5">
      <c r="A1976" t="s">
        <v>152</v>
      </c>
      <c r="B1976" t="s">
        <v>153</v>
      </c>
      <c r="C1976">
        <v>-4</v>
      </c>
      <c r="D1976" t="s">
        <v>54</v>
      </c>
      <c r="E1976">
        <v>12883000000</v>
      </c>
    </row>
    <row r="1977" spans="1:5">
      <c r="A1977" t="s">
        <v>152</v>
      </c>
      <c r="B1977" t="s">
        <v>153</v>
      </c>
      <c r="C1977">
        <v>-5</v>
      </c>
      <c r="D1977" t="s">
        <v>54</v>
      </c>
      <c r="E1977">
        <v>11431000000</v>
      </c>
    </row>
    <row r="1978" spans="1:5">
      <c r="A1978" t="s">
        <v>152</v>
      </c>
      <c r="B1978" t="s">
        <v>153</v>
      </c>
      <c r="C1978">
        <v>-6</v>
      </c>
      <c r="D1978" t="s">
        <v>54</v>
      </c>
      <c r="E1978">
        <v>8689000000</v>
      </c>
    </row>
    <row r="1979" spans="1:5">
      <c r="A1979" t="s">
        <v>152</v>
      </c>
      <c r="B1979" t="s">
        <v>153</v>
      </c>
      <c r="C1979">
        <v>-7</v>
      </c>
      <c r="D1979" t="s">
        <v>54</v>
      </c>
      <c r="E1979">
        <v>8485000000</v>
      </c>
    </row>
    <row r="1980" spans="1:5">
      <c r="A1980" t="s">
        <v>152</v>
      </c>
      <c r="B1980" t="s">
        <v>153</v>
      </c>
      <c r="C1980">
        <v>-8</v>
      </c>
      <c r="D1980" t="s">
        <v>54</v>
      </c>
      <c r="E1980">
        <v>31332000000</v>
      </c>
    </row>
    <row r="1981" spans="1:5">
      <c r="A1981" t="s">
        <v>152</v>
      </c>
      <c r="B1981" t="s">
        <v>153</v>
      </c>
      <c r="C1981">
        <v>-9</v>
      </c>
      <c r="D1981" t="s">
        <v>54</v>
      </c>
      <c r="E1981">
        <v>450000000</v>
      </c>
    </row>
    <row r="1982" spans="1:5">
      <c r="A1982" t="s">
        <v>152</v>
      </c>
      <c r="B1982" t="s">
        <v>153</v>
      </c>
      <c r="C1982">
        <v>-10</v>
      </c>
      <c r="D1982" t="s">
        <v>54</v>
      </c>
      <c r="E1982">
        <v>384000000</v>
      </c>
    </row>
    <row r="1983" spans="1:5">
      <c r="A1983" t="s">
        <v>152</v>
      </c>
      <c r="B1983" t="s">
        <v>153</v>
      </c>
      <c r="C1983">
        <v>-11</v>
      </c>
      <c r="D1983" t="s">
        <v>54</v>
      </c>
      <c r="E1983">
        <v>325000000</v>
      </c>
    </row>
    <row r="1984" spans="1:5">
      <c r="A1984" t="s">
        <v>152</v>
      </c>
      <c r="B1984" t="s">
        <v>153</v>
      </c>
      <c r="C1984">
        <v>-12</v>
      </c>
      <c r="D1984" t="s">
        <v>54</v>
      </c>
      <c r="E1984">
        <v>270000000</v>
      </c>
    </row>
    <row r="1985" spans="1:5">
      <c r="A1985" t="s">
        <v>152</v>
      </c>
      <c r="B1985" t="s">
        <v>153</v>
      </c>
      <c r="C1985">
        <v>-13</v>
      </c>
      <c r="D1985" t="s">
        <v>54</v>
      </c>
      <c r="E1985">
        <v>214000000</v>
      </c>
    </row>
    <row r="1986" spans="1:5">
      <c r="A1986" t="s">
        <v>152</v>
      </c>
      <c r="B1986" t="s">
        <v>153</v>
      </c>
      <c r="C1986">
        <v>-14</v>
      </c>
      <c r="D1986" t="s">
        <v>54</v>
      </c>
      <c r="E1986">
        <v>61000000</v>
      </c>
    </row>
    <row r="1987" spans="1:5">
      <c r="A1987" t="s">
        <v>152</v>
      </c>
      <c r="B1987" t="s">
        <v>153</v>
      </c>
      <c r="C1987">
        <v>-15</v>
      </c>
      <c r="D1987" t="s">
        <v>54</v>
      </c>
      <c r="E1987">
        <v>64000000</v>
      </c>
    </row>
    <row r="1988" spans="1:5">
      <c r="A1988" t="s">
        <v>152</v>
      </c>
      <c r="B1988" t="s">
        <v>153</v>
      </c>
      <c r="C1988">
        <v>-16</v>
      </c>
      <c r="D1988" t="s">
        <v>54</v>
      </c>
      <c r="E1988">
        <v>267000000</v>
      </c>
    </row>
    <row r="1989" spans="1:5">
      <c r="A1989" t="s">
        <v>152</v>
      </c>
      <c r="B1989" t="s">
        <v>153</v>
      </c>
      <c r="C1989">
        <v>-17</v>
      </c>
      <c r="D1989" t="s">
        <v>54</v>
      </c>
      <c r="E1989">
        <v>271000000</v>
      </c>
    </row>
    <row r="1990" spans="1:5">
      <c r="A1990" t="s">
        <v>152</v>
      </c>
      <c r="B1990" t="s">
        <v>153</v>
      </c>
      <c r="C1990">
        <v>-18</v>
      </c>
      <c r="D1990" t="s">
        <v>54</v>
      </c>
      <c r="E1990">
        <v>463000000</v>
      </c>
    </row>
    <row r="1991" spans="1:5">
      <c r="A1991" t="s">
        <v>152</v>
      </c>
      <c r="B1991" t="s">
        <v>153</v>
      </c>
      <c r="C1991">
        <v>0</v>
      </c>
      <c r="D1991" t="s">
        <v>59</v>
      </c>
      <c r="E1991">
        <v>46.1</v>
      </c>
    </row>
    <row r="1992" spans="1:5">
      <c r="A1992" t="s">
        <v>152</v>
      </c>
      <c r="B1992" t="s">
        <v>153</v>
      </c>
      <c r="C1992">
        <v>-1</v>
      </c>
      <c r="D1992" t="s">
        <v>59</v>
      </c>
      <c r="E1992">
        <v>54.36</v>
      </c>
    </row>
    <row r="1993" spans="1:5">
      <c r="A1993" t="s">
        <v>152</v>
      </c>
      <c r="B1993" t="s">
        <v>153</v>
      </c>
      <c r="C1993">
        <v>-2</v>
      </c>
      <c r="D1993" t="s">
        <v>59</v>
      </c>
      <c r="E1993">
        <v>54.82</v>
      </c>
    </row>
    <row r="1994" spans="1:5">
      <c r="A1994" t="s">
        <v>152</v>
      </c>
      <c r="B1994" t="s">
        <v>153</v>
      </c>
      <c r="C1994">
        <v>-3</v>
      </c>
      <c r="D1994" t="s">
        <v>59</v>
      </c>
      <c r="E1994">
        <v>45.4</v>
      </c>
    </row>
    <row r="1995" spans="1:5">
      <c r="A1995" t="s">
        <v>152</v>
      </c>
      <c r="B1995" t="s">
        <v>153</v>
      </c>
      <c r="C1995">
        <v>-4</v>
      </c>
      <c r="D1995" t="s">
        <v>59</v>
      </c>
      <c r="E1995">
        <v>34.18</v>
      </c>
    </row>
    <row r="1996" spans="1:5">
      <c r="A1996" t="s">
        <v>152</v>
      </c>
      <c r="B1996" t="s">
        <v>153</v>
      </c>
      <c r="C1996">
        <v>-5</v>
      </c>
      <c r="D1996" t="s">
        <v>59</v>
      </c>
      <c r="E1996">
        <v>27.56</v>
      </c>
    </row>
    <row r="1997" spans="1:5">
      <c r="A1997" t="s">
        <v>152</v>
      </c>
      <c r="B1997" t="s">
        <v>153</v>
      </c>
      <c r="C1997">
        <v>-6</v>
      </c>
      <c r="D1997" t="s">
        <v>59</v>
      </c>
      <c r="E1997">
        <v>30.99</v>
      </c>
    </row>
    <row r="1998" spans="1:5">
      <c r="A1998" t="s">
        <v>152</v>
      </c>
      <c r="B1998" t="s">
        <v>153</v>
      </c>
      <c r="C1998">
        <v>-7</v>
      </c>
      <c r="D1998" t="s">
        <v>59</v>
      </c>
      <c r="E1998">
        <v>26.99</v>
      </c>
    </row>
    <row r="1999" spans="1:5">
      <c r="A1999" t="s">
        <v>152</v>
      </c>
      <c r="B1999" t="s">
        <v>153</v>
      </c>
      <c r="C1999">
        <v>-8</v>
      </c>
      <c r="D1999" t="s">
        <v>59</v>
      </c>
      <c r="E1999">
        <v>29.48</v>
      </c>
    </row>
    <row r="2000" spans="1:5">
      <c r="A2000" t="s">
        <v>152</v>
      </c>
      <c r="B2000" t="s">
        <v>153</v>
      </c>
      <c r="C2000">
        <v>-9</v>
      </c>
      <c r="D2000" t="s">
        <v>59</v>
      </c>
      <c r="E2000">
        <v>30.19</v>
      </c>
    </row>
    <row r="2001" spans="1:5">
      <c r="A2001" t="s">
        <v>152</v>
      </c>
      <c r="B2001" t="s">
        <v>153</v>
      </c>
      <c r="C2001">
        <v>-10</v>
      </c>
      <c r="D2001" t="s">
        <v>59</v>
      </c>
      <c r="E2001">
        <v>35.56</v>
      </c>
    </row>
    <row r="2002" spans="1:5">
      <c r="A2002" t="s">
        <v>152</v>
      </c>
      <c r="B2002" t="s">
        <v>153</v>
      </c>
      <c r="C2002">
        <v>-11</v>
      </c>
      <c r="D2002" t="s">
        <v>59</v>
      </c>
      <c r="E2002">
        <v>31.414999999999999</v>
      </c>
    </row>
    <row r="2003" spans="1:5">
      <c r="A2003" t="s">
        <v>152</v>
      </c>
      <c r="B2003" t="s">
        <v>153</v>
      </c>
      <c r="C2003">
        <v>-12</v>
      </c>
      <c r="D2003" t="s">
        <v>59</v>
      </c>
      <c r="E2003">
        <v>31.074999999999999</v>
      </c>
    </row>
    <row r="2004" spans="1:5">
      <c r="A2004" t="s">
        <v>152</v>
      </c>
      <c r="B2004" t="s">
        <v>153</v>
      </c>
      <c r="C2004">
        <v>-13</v>
      </c>
      <c r="D2004" t="s">
        <v>59</v>
      </c>
      <c r="E2004">
        <v>29.445</v>
      </c>
    </row>
    <row r="2005" spans="1:5">
      <c r="A2005" t="s">
        <v>152</v>
      </c>
      <c r="B2005" t="s">
        <v>153</v>
      </c>
      <c r="C2005">
        <v>-14</v>
      </c>
      <c r="D2005" t="s">
        <v>59</v>
      </c>
      <c r="E2005">
        <v>23.434999999999999</v>
      </c>
    </row>
    <row r="2006" spans="1:5">
      <c r="A2006" t="s">
        <v>152</v>
      </c>
      <c r="B2006" t="s">
        <v>153</v>
      </c>
      <c r="C2006">
        <v>-15</v>
      </c>
      <c r="D2006" t="s">
        <v>59</v>
      </c>
      <c r="E2006">
        <v>21.734999999999999</v>
      </c>
    </row>
    <row r="2007" spans="1:5">
      <c r="A2007" t="s">
        <v>152</v>
      </c>
      <c r="B2007" t="s">
        <v>153</v>
      </c>
      <c r="C2007">
        <v>-16</v>
      </c>
      <c r="D2007" t="s">
        <v>59</v>
      </c>
      <c r="E2007">
        <v>27.844999999999999</v>
      </c>
    </row>
    <row r="2008" spans="1:5">
      <c r="A2008" t="s">
        <v>152</v>
      </c>
      <c r="B2008" t="s">
        <v>153</v>
      </c>
      <c r="C2008">
        <v>-17</v>
      </c>
      <c r="D2008" t="s">
        <v>59</v>
      </c>
      <c r="E2008">
        <v>20.22</v>
      </c>
    </row>
    <row r="2009" spans="1:5">
      <c r="A2009" t="s">
        <v>152</v>
      </c>
      <c r="B2009" t="s">
        <v>153</v>
      </c>
      <c r="C2009">
        <v>-18</v>
      </c>
      <c r="D2009" t="s">
        <v>59</v>
      </c>
      <c r="E2009">
        <v>19.97</v>
      </c>
    </row>
    <row r="2010" spans="1:5">
      <c r="A2010" t="s">
        <v>152</v>
      </c>
      <c r="B2010" t="s">
        <v>153</v>
      </c>
      <c r="C2010">
        <v>0</v>
      </c>
      <c r="D2010" t="s">
        <v>56</v>
      </c>
      <c r="E2010">
        <v>577242780.03910005</v>
      </c>
    </row>
    <row r="2011" spans="1:5">
      <c r="A2011" t="s">
        <v>152</v>
      </c>
      <c r="B2011" t="s">
        <v>153</v>
      </c>
      <c r="C2011">
        <v>-1</v>
      </c>
      <c r="D2011" t="s">
        <v>56</v>
      </c>
      <c r="E2011">
        <v>739337246.92289996</v>
      </c>
    </row>
    <row r="2012" spans="1:5">
      <c r="A2012" t="s">
        <v>152</v>
      </c>
      <c r="B2012" t="s">
        <v>153</v>
      </c>
      <c r="C2012">
        <v>-2</v>
      </c>
      <c r="D2012" t="s">
        <v>56</v>
      </c>
      <c r="E2012">
        <v>886059240.60290003</v>
      </c>
    </row>
    <row r="2013" spans="1:5">
      <c r="A2013" t="s">
        <v>152</v>
      </c>
      <c r="B2013" t="s">
        <v>153</v>
      </c>
      <c r="C2013">
        <v>-3</v>
      </c>
      <c r="D2013" t="s">
        <v>56</v>
      </c>
      <c r="E2013">
        <v>511202809.84979999</v>
      </c>
    </row>
    <row r="2014" spans="1:5">
      <c r="A2014" t="s">
        <v>152</v>
      </c>
      <c r="B2014" t="s">
        <v>153</v>
      </c>
      <c r="C2014">
        <v>-4</v>
      </c>
      <c r="D2014" t="s">
        <v>56</v>
      </c>
      <c r="E2014">
        <v>719507920.01769996</v>
      </c>
    </row>
    <row r="2015" spans="1:5">
      <c r="A2015" t="s">
        <v>152</v>
      </c>
      <c r="B2015" t="s">
        <v>153</v>
      </c>
      <c r="C2015">
        <v>-5</v>
      </c>
      <c r="D2015" t="s">
        <v>56</v>
      </c>
      <c r="E2015">
        <v>705601084.51409996</v>
      </c>
    </row>
    <row r="2016" spans="1:5">
      <c r="A2016" t="s">
        <v>152</v>
      </c>
      <c r="B2016" t="s">
        <v>153</v>
      </c>
      <c r="C2016">
        <v>-6</v>
      </c>
      <c r="D2016" t="s">
        <v>56</v>
      </c>
      <c r="E2016">
        <v>2006304211.0662</v>
      </c>
    </row>
    <row r="2017" spans="1:5">
      <c r="A2017" t="s">
        <v>152</v>
      </c>
      <c r="B2017" t="s">
        <v>153</v>
      </c>
      <c r="C2017">
        <v>-7</v>
      </c>
      <c r="D2017" t="s">
        <v>56</v>
      </c>
      <c r="E2017">
        <v>2554640412.3706999</v>
      </c>
    </row>
    <row r="2018" spans="1:5">
      <c r="A2018" t="s">
        <v>152</v>
      </c>
      <c r="B2018" t="s">
        <v>153</v>
      </c>
      <c r="C2018">
        <v>-8</v>
      </c>
      <c r="D2018" t="s">
        <v>56</v>
      </c>
      <c r="E2018">
        <v>355598663.60210001</v>
      </c>
    </row>
    <row r="2019" spans="1:5">
      <c r="A2019" t="s">
        <v>152</v>
      </c>
      <c r="B2019" t="s">
        <v>153</v>
      </c>
      <c r="C2019">
        <v>-9</v>
      </c>
      <c r="D2019" t="s">
        <v>56</v>
      </c>
      <c r="E2019">
        <v>801606208.06739998</v>
      </c>
    </row>
    <row r="2020" spans="1:5">
      <c r="A2020" t="s">
        <v>152</v>
      </c>
      <c r="B2020" t="s">
        <v>153</v>
      </c>
      <c r="C2020">
        <v>-10</v>
      </c>
      <c r="D2020" t="s">
        <v>56</v>
      </c>
      <c r="E2020">
        <v>1613674839.3440001</v>
      </c>
    </row>
    <row r="2021" spans="1:5">
      <c r="A2021" t="s">
        <v>152</v>
      </c>
      <c r="B2021" t="s">
        <v>153</v>
      </c>
      <c r="C2021">
        <v>-11</v>
      </c>
      <c r="D2021" t="s">
        <v>56</v>
      </c>
      <c r="E2021">
        <v>1358444111.2082</v>
      </c>
    </row>
    <row r="2022" spans="1:5">
      <c r="A2022" t="s">
        <v>152</v>
      </c>
      <c r="B2022" t="s">
        <v>153</v>
      </c>
      <c r="C2022">
        <v>-12</v>
      </c>
      <c r="D2022" t="s">
        <v>56</v>
      </c>
      <c r="E2022">
        <v>1551089367.8148999</v>
      </c>
    </row>
    <row r="2023" spans="1:5">
      <c r="A2023" t="s">
        <v>152</v>
      </c>
      <c r="B2023" t="s">
        <v>153</v>
      </c>
      <c r="C2023">
        <v>-13</v>
      </c>
      <c r="D2023" t="s">
        <v>56</v>
      </c>
      <c r="E2023">
        <v>1751680601.5495999</v>
      </c>
    </row>
    <row r="2024" spans="1:5">
      <c r="A2024" t="s">
        <v>152</v>
      </c>
      <c r="B2024" t="s">
        <v>153</v>
      </c>
      <c r="C2024">
        <v>-14</v>
      </c>
      <c r="D2024" t="s">
        <v>56</v>
      </c>
      <c r="E2024">
        <v>1571663376.5121</v>
      </c>
    </row>
    <row r="2025" spans="1:5">
      <c r="A2025" t="s">
        <v>152</v>
      </c>
      <c r="B2025" t="s">
        <v>153</v>
      </c>
      <c r="C2025">
        <v>-15</v>
      </c>
      <c r="D2025" t="s">
        <v>56</v>
      </c>
      <c r="E2025">
        <v>1249609463.4691</v>
      </c>
    </row>
    <row r="2026" spans="1:5">
      <c r="A2026" t="s">
        <v>152</v>
      </c>
      <c r="B2026" t="s">
        <v>153</v>
      </c>
      <c r="C2026">
        <v>-16</v>
      </c>
      <c r="D2026" t="s">
        <v>56</v>
      </c>
      <c r="E2026">
        <v>2009194856.5402</v>
      </c>
    </row>
    <row r="2027" spans="1:5">
      <c r="A2027" t="s">
        <v>152</v>
      </c>
      <c r="B2027" t="s">
        <v>153</v>
      </c>
      <c r="C2027">
        <v>-17</v>
      </c>
      <c r="D2027" t="s">
        <v>56</v>
      </c>
      <c r="E2027">
        <v>1040013459.7424001</v>
      </c>
    </row>
    <row r="2028" spans="1:5">
      <c r="A2028" t="s">
        <v>152</v>
      </c>
      <c r="B2028" t="s">
        <v>153</v>
      </c>
      <c r="C2028">
        <v>-18</v>
      </c>
      <c r="D2028" t="s">
        <v>56</v>
      </c>
      <c r="E2028">
        <v>1142720630.4196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topLeftCell="B3" workbookViewId="0">
      <selection activeCell="P40" sqref="P40"/>
    </sheetView>
  </sheetViews>
  <sheetFormatPr baseColWidth="10" defaultRowHeight="15" x14ac:dyDescent="0"/>
  <cols>
    <col min="1" max="1" width="12.5" style="2" customWidth="1"/>
    <col min="2" max="2" width="13.83203125" style="2" bestFit="1" customWidth="1"/>
    <col min="3" max="3" width="4.1640625" style="2" customWidth="1"/>
    <col min="4" max="4" width="14.1640625" style="2" customWidth="1"/>
    <col min="5" max="5" width="43.5" style="2" customWidth="1"/>
    <col min="6" max="6" width="19.83203125" style="2" customWidth="1"/>
    <col min="7" max="7" width="52.33203125" style="2" bestFit="1" customWidth="1"/>
    <col min="8" max="10" width="19.5" style="2" customWidth="1"/>
    <col min="11" max="11" width="4.6640625" style="2" customWidth="1"/>
    <col min="12" max="12" width="12.33203125" style="2" customWidth="1"/>
    <col min="13" max="13" width="33.1640625" style="2" customWidth="1"/>
    <col min="14" max="14" width="15.83203125" style="2" customWidth="1"/>
    <col min="15" max="15" width="25.33203125" style="2" customWidth="1"/>
    <col min="16" max="16" width="14.6640625" style="2" customWidth="1"/>
    <col min="17" max="17" width="16.33203125" style="2" customWidth="1"/>
    <col min="18" max="16384" width="10.83203125" style="2"/>
  </cols>
  <sheetData>
    <row r="1" spans="1:9">
      <c r="B1" s="33" t="s">
        <v>66</v>
      </c>
      <c r="G1" s="14" t="s">
        <v>67</v>
      </c>
    </row>
    <row r="2" spans="1:9">
      <c r="A2" s="26" t="s">
        <v>65</v>
      </c>
      <c r="B2" s="25" t="s">
        <v>150</v>
      </c>
      <c r="D2" s="26" t="s">
        <v>64</v>
      </c>
      <c r="G2" s="2" t="str">
        <f>"('"&amp;B2&amp;"', "&amp;"'"&amp;B3&amp;"', "&amp;"'"&amp;B4&amp;"', "&amp;"'"&amp;B5&amp;"', "&amp;"'"&amp;B6&amp;"', "&amp;"'"&amp;B7&amp;"', "&amp;"'"&amp;B8&amp;"', "&amp;"'"&amp;B9&amp;"', "&amp;"'"&amp;B10&amp;"', "&amp;"'"&amp;B11&amp;"')"</f>
        <v>('MS', 'WFC', 'C', 'JPM', 'GS', 'BAC', '', '', '', '')</v>
      </c>
    </row>
    <row r="3" spans="1:9">
      <c r="A3" s="26">
        <v>2</v>
      </c>
      <c r="B3" s="32" t="s">
        <v>152</v>
      </c>
    </row>
    <row r="4" spans="1:9">
      <c r="A4" s="26">
        <v>3</v>
      </c>
      <c r="B4" s="32" t="s">
        <v>144</v>
      </c>
    </row>
    <row r="5" spans="1:9">
      <c r="A5" s="26">
        <v>4</v>
      </c>
      <c r="B5" s="32" t="s">
        <v>148</v>
      </c>
    </row>
    <row r="6" spans="1:9">
      <c r="A6" s="26">
        <v>5</v>
      </c>
      <c r="B6" s="32" t="s">
        <v>146</v>
      </c>
    </row>
    <row r="7" spans="1:9">
      <c r="A7" s="26">
        <v>6</v>
      </c>
      <c r="B7" s="32" t="s">
        <v>142</v>
      </c>
    </row>
    <row r="8" spans="1:9">
      <c r="A8" s="26">
        <v>7</v>
      </c>
      <c r="B8" s="32"/>
    </row>
    <row r="9" spans="1:9">
      <c r="A9" s="14">
        <v>8</v>
      </c>
      <c r="B9" s="32"/>
    </row>
    <row r="10" spans="1:9">
      <c r="A10" s="14">
        <v>9</v>
      </c>
      <c r="B10" s="32"/>
      <c r="G10" s="2" t="s">
        <v>32</v>
      </c>
      <c r="I10" s="8"/>
    </row>
    <row r="11" spans="1:9">
      <c r="A11" s="14">
        <v>10</v>
      </c>
      <c r="B11" s="32"/>
      <c r="I11" s="8"/>
    </row>
    <row r="12" spans="1:9" ht="23">
      <c r="G12" s="20" t="s">
        <v>41</v>
      </c>
      <c r="I12" s="8"/>
    </row>
    <row r="13" spans="1:9">
      <c r="G13" s="2" t="s">
        <v>39</v>
      </c>
      <c r="I13" s="8"/>
    </row>
    <row r="14" spans="1:9">
      <c r="G14" s="2" t="s">
        <v>40</v>
      </c>
      <c r="I14" s="8"/>
    </row>
    <row r="15" spans="1:9">
      <c r="I15" s="8"/>
    </row>
    <row r="16" spans="1:9">
      <c r="G16" s="14" t="s">
        <v>25</v>
      </c>
      <c r="H16" s="2" t="s">
        <v>26</v>
      </c>
    </row>
    <row r="17" spans="5:27">
      <c r="H17" s="2" t="s">
        <v>35</v>
      </c>
      <c r="I17" s="2" t="s">
        <v>158</v>
      </c>
      <c r="J17" s="2" t="s">
        <v>36</v>
      </c>
    </row>
    <row r="18" spans="5:27">
      <c r="E18" s="12" t="s">
        <v>46</v>
      </c>
      <c r="F18" s="12">
        <f t="array" ref="F18">INDEX(Data!$A$1:$E$3119,MATCH(1,(Data!$A$1:$A$3119=$B$2)*(Data!$D$1:$D$3119=E18)*(Data!$C$1:$C$3119=0),0),5)</f>
        <v>6.8199999999999997E-2</v>
      </c>
      <c r="G18" s="10" t="s">
        <v>7</v>
      </c>
      <c r="H18" s="24">
        <f>F18</f>
        <v>6.8199999999999997E-2</v>
      </c>
      <c r="I18" s="24">
        <f>F18</f>
        <v>6.8199999999999997E-2</v>
      </c>
      <c r="J18" s="24">
        <f>F18</f>
        <v>6.8199999999999997E-2</v>
      </c>
      <c r="M18" s="2" t="s">
        <v>72</v>
      </c>
      <c r="N18" s="2" t="s">
        <v>35</v>
      </c>
      <c r="O18" s="2" t="s">
        <v>158</v>
      </c>
      <c r="P18" s="2" t="s">
        <v>36</v>
      </c>
    </row>
    <row r="19" spans="5:27">
      <c r="E19" s="15"/>
      <c r="F19" s="15"/>
      <c r="G19" s="29" t="s">
        <v>33</v>
      </c>
      <c r="H19" s="30">
        <v>13.612</v>
      </c>
      <c r="I19" s="15">
        <v>16</v>
      </c>
      <c r="J19" s="15">
        <v>11.173999999999999</v>
      </c>
      <c r="M19" s="2" t="s">
        <v>157</v>
      </c>
      <c r="N19" s="5">
        <f>H18</f>
        <v>6.8199999999999997E-2</v>
      </c>
      <c r="O19" s="5">
        <f t="shared" ref="O19:P19" si="0">I18</f>
        <v>6.8199999999999997E-2</v>
      </c>
      <c r="P19" s="5">
        <f t="shared" si="0"/>
        <v>6.8199999999999997E-2</v>
      </c>
    </row>
    <row r="20" spans="5:27">
      <c r="E20" s="15"/>
      <c r="F20" s="15"/>
      <c r="G20" s="29" t="s">
        <v>34</v>
      </c>
      <c r="H20" s="30">
        <v>1.0291999999999999</v>
      </c>
      <c r="I20" s="15">
        <v>0.15340000000000001</v>
      </c>
      <c r="J20" s="15">
        <v>2.75E-2</v>
      </c>
      <c r="M20" s="2" t="s">
        <v>33</v>
      </c>
      <c r="N20" s="2">
        <f t="shared" ref="N20:P22" si="1">H19</f>
        <v>13.612</v>
      </c>
      <c r="O20" s="2">
        <f t="shared" si="1"/>
        <v>16</v>
      </c>
      <c r="P20" s="2">
        <f t="shared" si="1"/>
        <v>11.173999999999999</v>
      </c>
    </row>
    <row r="21" spans="5:27">
      <c r="E21" s="16"/>
      <c r="F21" s="16"/>
      <c r="G21" s="10" t="s">
        <v>8</v>
      </c>
      <c r="H21" s="31">
        <f>H19*H18+H20</f>
        <v>1.9575383999999998</v>
      </c>
      <c r="I21" s="16">
        <f>I19*I18+I20</f>
        <v>1.2445999999999999</v>
      </c>
      <c r="J21" s="16">
        <f>J19*J18+J20</f>
        <v>0.7895667999999999</v>
      </c>
      <c r="M21" s="2" t="s">
        <v>34</v>
      </c>
      <c r="N21" s="2">
        <f t="shared" si="1"/>
        <v>1.0291999999999999</v>
      </c>
      <c r="O21" s="2">
        <f t="shared" si="1"/>
        <v>0.15340000000000001</v>
      </c>
      <c r="P21" s="2">
        <f t="shared" si="1"/>
        <v>2.75E-2</v>
      </c>
    </row>
    <row r="22" spans="5:27">
      <c r="E22" s="17" t="s">
        <v>47</v>
      </c>
      <c r="F22" s="17">
        <f t="array" ref="F22">INDEX(Data!$A$1:$E$3119,MATCH(1,(Data!$A$1:$A$3119=$B$2)*(Data!$D$1:$D$3119=E22)*(Data!$C$1:$C$3119=0),0),5)/1000000</f>
        <v>85408.41</v>
      </c>
      <c r="G22" s="10" t="s">
        <v>134</v>
      </c>
      <c r="H22" s="22">
        <f>F22</f>
        <v>85408.41</v>
      </c>
      <c r="I22" s="22">
        <f>F22</f>
        <v>85408.41</v>
      </c>
      <c r="J22" s="22">
        <f>F22</f>
        <v>85408.41</v>
      </c>
      <c r="M22" s="2" t="s">
        <v>8</v>
      </c>
      <c r="N22" s="44">
        <f t="shared" si="1"/>
        <v>1.9575383999999998</v>
      </c>
      <c r="O22" s="44">
        <f t="shared" si="1"/>
        <v>1.2445999999999999</v>
      </c>
      <c r="P22" s="44">
        <f t="shared" si="1"/>
        <v>0.7895667999999999</v>
      </c>
    </row>
    <row r="23" spans="5:27">
      <c r="E23" s="8"/>
      <c r="F23" s="8"/>
      <c r="G23" s="10" t="s">
        <v>10</v>
      </c>
      <c r="H23" s="21">
        <f>+H22*H21</f>
        <v>167190.24225794399</v>
      </c>
      <c r="I23" s="21">
        <f>+I22*I21</f>
        <v>106299.307086</v>
      </c>
      <c r="J23" s="21">
        <f>+J22*J21</f>
        <v>67435.644976787997</v>
      </c>
      <c r="M23" s="2" t="s">
        <v>9</v>
      </c>
      <c r="N23" s="109">
        <f t="shared" ref="N23:P24" si="2">H22</f>
        <v>85408.41</v>
      </c>
      <c r="O23" s="109">
        <f t="shared" si="2"/>
        <v>85408.41</v>
      </c>
      <c r="P23" s="109">
        <f t="shared" si="2"/>
        <v>85408.41</v>
      </c>
    </row>
    <row r="24" spans="5:27">
      <c r="E24" s="17" t="s">
        <v>48</v>
      </c>
      <c r="F24" s="17">
        <f t="array" ref="F24">INDEX(Data!$A$1:$E$3119,MATCH(1,(Data!$A$1:$A$3119=$B$2)*(Data!$D$1:$D$3119=E24)*(Data!$C$1:$C$3119=0),0),5)/1000000</f>
        <v>0</v>
      </c>
      <c r="G24" s="10" t="s">
        <v>11</v>
      </c>
      <c r="H24" s="22">
        <f>F24</f>
        <v>0</v>
      </c>
      <c r="I24" s="22">
        <f>F24</f>
        <v>0</v>
      </c>
      <c r="J24" s="22">
        <f>F24</f>
        <v>0</v>
      </c>
      <c r="K24" s="18"/>
      <c r="L24" s="18"/>
      <c r="M24" s="18" t="s">
        <v>10</v>
      </c>
      <c r="N24" s="109">
        <f t="shared" si="2"/>
        <v>167190.24225794399</v>
      </c>
      <c r="O24" s="109">
        <f t="shared" si="2"/>
        <v>106299.307086</v>
      </c>
      <c r="P24" s="109">
        <f t="shared" si="2"/>
        <v>67435.644976787997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5:27">
      <c r="E25" s="17" t="s">
        <v>49</v>
      </c>
      <c r="F25" s="17">
        <f t="array" ref="F25">INDEX(Data!$A$1:$E$3119,MATCH(1,(Data!$A$1:$A$3119=$B$2)*(Data!$D$1:$D$3119=E25)*(Data!$C$1:$C$3119=0),0),5)/1000000</f>
        <v>0</v>
      </c>
      <c r="G25" s="10" t="s">
        <v>12</v>
      </c>
      <c r="H25" s="22">
        <f t="shared" ref="H25:H32" si="3">F25</f>
        <v>0</v>
      </c>
      <c r="I25" s="22">
        <f t="shared" ref="I25:I32" si="4">F25</f>
        <v>0</v>
      </c>
      <c r="J25" s="22">
        <f t="shared" ref="J25:J32" si="5">F25</f>
        <v>0</v>
      </c>
      <c r="K25" s="18"/>
      <c r="L25" s="18"/>
      <c r="M25" s="18" t="s">
        <v>71</v>
      </c>
      <c r="N25" s="136">
        <f>L29</f>
        <v>-13373.5806417568</v>
      </c>
      <c r="O25" s="136">
        <f>L29</f>
        <v>-13373.5806417568</v>
      </c>
      <c r="P25" s="136">
        <f>L29</f>
        <v>-13373.5806417568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5:27">
      <c r="E26" s="17" t="s">
        <v>50</v>
      </c>
      <c r="F26" s="17">
        <f t="array" ref="F26">INDEX(Data!$A$1:$E$3119,MATCH(1,(Data!$A$1:$A$3119=$B$2)*(Data!$D$1:$D$3119=E26)*(Data!$C$1:$C$3119=0),0),5)/1000000</f>
        <v>0</v>
      </c>
      <c r="G26" s="10" t="s">
        <v>13</v>
      </c>
      <c r="H26" s="22">
        <f t="shared" si="3"/>
        <v>0</v>
      </c>
      <c r="I26" s="22">
        <f t="shared" si="4"/>
        <v>0</v>
      </c>
      <c r="J26" s="22">
        <f t="shared" si="5"/>
        <v>0</v>
      </c>
      <c r="K26" s="18"/>
      <c r="L26" s="18"/>
      <c r="M26" s="2" t="s">
        <v>4</v>
      </c>
      <c r="N26" s="109">
        <f>H34</f>
        <v>153816.66161618719</v>
      </c>
      <c r="O26" s="109">
        <f>SUM(O24+O25)</f>
        <v>92925.726444243206</v>
      </c>
      <c r="P26" s="109">
        <f>SUM(P24+P25)</f>
        <v>54062.064335031195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5:27">
      <c r="E27" s="17" t="s">
        <v>51</v>
      </c>
      <c r="F27" s="17">
        <f t="array" ref="F27">INDEX(Data!$A$1:$E$3119,MATCH(1,(Data!$A$1:$A$3119=$B$2)*(Data!$D$1:$D$3119=E27)*(Data!$C$1:$C$3119=0),0),5)/1000000</f>
        <v>0</v>
      </c>
      <c r="G27" s="10" t="s">
        <v>14</v>
      </c>
      <c r="H27" s="22">
        <f t="shared" si="3"/>
        <v>0</v>
      </c>
      <c r="I27" s="22">
        <f t="shared" si="4"/>
        <v>0</v>
      </c>
      <c r="J27" s="22">
        <f t="shared" si="5"/>
        <v>0</v>
      </c>
      <c r="K27" s="18"/>
      <c r="L27" s="18"/>
      <c r="M27" s="2" t="s">
        <v>21</v>
      </c>
      <c r="N27" s="137">
        <f>H35</f>
        <v>1937.024359</v>
      </c>
      <c r="O27" s="137">
        <f t="shared" ref="O27:P30" si="6">I35</f>
        <v>1937.024359</v>
      </c>
      <c r="P27" s="137">
        <f t="shared" si="6"/>
        <v>1937.024359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5:27">
      <c r="E28" s="17" t="s">
        <v>52</v>
      </c>
      <c r="F28" s="17">
        <f t="array" ref="F28">INDEX(Data!$A$1:$E$3119,MATCH(1,(Data!$A$1:$A$3119=$B$2)*(Data!$D$1:$D$3119=E28)*(Data!$C$1:$C$3119=0),0),5)/1000000</f>
        <v>0</v>
      </c>
      <c r="G28" s="10" t="s">
        <v>15</v>
      </c>
      <c r="H28" s="22">
        <f t="shared" si="3"/>
        <v>0</v>
      </c>
      <c r="I28" s="22">
        <f t="shared" si="4"/>
        <v>0</v>
      </c>
      <c r="J28" s="22">
        <f t="shared" si="5"/>
        <v>0</v>
      </c>
      <c r="K28" s="18"/>
      <c r="L28" s="18"/>
      <c r="M28" s="2" t="s">
        <v>22</v>
      </c>
      <c r="N28" s="45">
        <f>H36</f>
        <v>79.408738925511472</v>
      </c>
      <c r="O28" s="45">
        <f t="shared" si="6"/>
        <v>47.973442364047834</v>
      </c>
      <c r="P28" s="45">
        <f t="shared" si="6"/>
        <v>27.909852596247703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5:27">
      <c r="E29" s="17" t="s">
        <v>53</v>
      </c>
      <c r="F29" s="17">
        <f t="array" ref="F29">INDEX(Data!$A$1:$E$3119,MATCH(1,(Data!$A$1:$A$3119=$B$2)*(Data!$D$1:$D$3119=E29)*(Data!$C$1:$C$3119=0),0),5)/1000000*-1</f>
        <v>-4471.5935783016002</v>
      </c>
      <c r="G29" s="10" t="s">
        <v>16</v>
      </c>
      <c r="H29" s="22">
        <f t="shared" si="3"/>
        <v>-4471.5935783016002</v>
      </c>
      <c r="I29" s="22">
        <f t="shared" si="4"/>
        <v>-4471.5935783016002</v>
      </c>
      <c r="J29" s="22">
        <f t="shared" si="5"/>
        <v>-4471.5935783016002</v>
      </c>
      <c r="K29" s="18"/>
      <c r="L29" s="18">
        <f>SUM(H24:H33)</f>
        <v>-13373.5806417568</v>
      </c>
      <c r="M29" s="2" t="s">
        <v>23</v>
      </c>
      <c r="N29" s="45">
        <f>H37</f>
        <v>28.58</v>
      </c>
      <c r="O29" s="45">
        <f t="shared" si="6"/>
        <v>28.58</v>
      </c>
      <c r="P29" s="45">
        <f t="shared" si="6"/>
        <v>28.58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5:27">
      <c r="E30" s="17" t="s">
        <v>54</v>
      </c>
      <c r="F30" s="17">
        <f t="array" ref="F30">INDEX(Data!$A$1:$E$3119,MATCH(1,(Data!$A$1:$A$3119=$B$2)*(Data!$D$1:$D$3119=E30)*(Data!$C$1:$C$3119=0),0),5)/1000000*-1</f>
        <v>-7520</v>
      </c>
      <c r="G30" s="10" t="s">
        <v>17</v>
      </c>
      <c r="H30" s="22">
        <f t="shared" si="3"/>
        <v>-7520</v>
      </c>
      <c r="I30" s="22">
        <f t="shared" si="4"/>
        <v>-7520</v>
      </c>
      <c r="J30" s="22">
        <f t="shared" si="5"/>
        <v>-7520</v>
      </c>
      <c r="K30" s="18"/>
      <c r="L30" s="18"/>
      <c r="M30" s="2" t="s">
        <v>42</v>
      </c>
      <c r="N30" s="5">
        <f>H38</f>
        <v>1.7784723206966926</v>
      </c>
      <c r="O30" s="5">
        <f t="shared" si="6"/>
        <v>0.67856691266787394</v>
      </c>
      <c r="P30" s="5">
        <f t="shared" si="6"/>
        <v>-2.3448124693922212E-2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5:27">
      <c r="E31" s="17" t="s">
        <v>55</v>
      </c>
      <c r="F31" s="17">
        <f t="array" ref="F31">INDEX(Data!$A$1:$E$3119,MATCH(1,(Data!$A$1:$A$3119=$B$2)*(Data!$D$1:$D$3119=E31)*(Data!$C$1:$C$3119=0),0),5)/1000000*-1</f>
        <v>-1165</v>
      </c>
      <c r="G31" s="10" t="s">
        <v>18</v>
      </c>
      <c r="H31" s="22">
        <f t="shared" si="3"/>
        <v>-1165</v>
      </c>
      <c r="I31" s="22">
        <f t="shared" si="4"/>
        <v>-1165</v>
      </c>
      <c r="J31" s="22">
        <f t="shared" si="5"/>
        <v>-1165</v>
      </c>
      <c r="K31" s="18"/>
      <c r="L31" s="18"/>
      <c r="N31" s="5"/>
      <c r="O31" s="5"/>
      <c r="P31" s="5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5:27">
      <c r="E32" s="17" t="s">
        <v>56</v>
      </c>
      <c r="F32" s="17">
        <f t="array" ref="F32">INDEX(Data!$A$1:$E$3119,MATCH(1,(Data!$A$1:$A$3119=$B$2)*(Data!$D$1:$D$3119=E32)*(Data!$C$1:$C$3119=0),0),5)/1000000*-1</f>
        <v>-22.987063455200001</v>
      </c>
      <c r="G32" s="10" t="s">
        <v>19</v>
      </c>
      <c r="H32" s="22">
        <f t="shared" si="3"/>
        <v>-22.987063455200001</v>
      </c>
      <c r="I32" s="22">
        <f t="shared" si="4"/>
        <v>-22.987063455200001</v>
      </c>
      <c r="J32" s="22">
        <f t="shared" si="5"/>
        <v>-22.987063455200001</v>
      </c>
      <c r="K32" s="18"/>
      <c r="L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5:27">
      <c r="E33" s="17" t="s">
        <v>57</v>
      </c>
      <c r="F33" s="17">
        <f t="array" ref="F33">INDEX(Data!$A$1:$E$3119,MATCH(1,(Data!$A$1:$A$3119=$B$2)*(Data!$D$1:$D$3119=E33)*(Data!$C$1:$C$3119=0),0),5)/1000000</f>
        <v>-194</v>
      </c>
      <c r="G33" s="10" t="s">
        <v>20</v>
      </c>
      <c r="H33" s="22">
        <f>F33</f>
        <v>-194</v>
      </c>
      <c r="I33" s="22">
        <f>F33</f>
        <v>-194</v>
      </c>
      <c r="J33" s="22">
        <f>F33</f>
        <v>-194</v>
      </c>
      <c r="K33" s="18"/>
      <c r="L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5:27">
      <c r="E34" s="8"/>
      <c r="F34" s="8"/>
      <c r="G34" s="10" t="s">
        <v>4</v>
      </c>
      <c r="H34" s="23">
        <f>H23+SUM(H24:H33)</f>
        <v>153816.66161618719</v>
      </c>
      <c r="I34" s="23">
        <f>I23+SUM(I24:I33)</f>
        <v>92925.726444243206</v>
      </c>
      <c r="J34" s="23">
        <f>J23+SUM(J24:J33)</f>
        <v>54062.064335031195</v>
      </c>
    </row>
    <row r="35" spans="5:27" ht="18" thickBot="1">
      <c r="E35" s="27" t="s">
        <v>58</v>
      </c>
      <c r="F35" s="27">
        <f t="array" ref="F35">INDEX(Data!$A$1:$E$3119,MATCH(1,(Data!$A$1:$A$3119=$B$2)*(Data!$D$1:$D$3119=E35)*(Data!$C$1:$C$3119=0),0),5)/1000000</f>
        <v>1937.024359</v>
      </c>
      <c r="G35" s="10" t="s">
        <v>21</v>
      </c>
      <c r="H35" s="31">
        <f>F35</f>
        <v>1937.024359</v>
      </c>
      <c r="I35" s="31">
        <f>F35</f>
        <v>1937.024359</v>
      </c>
      <c r="J35" s="31">
        <f>F35</f>
        <v>1937.024359</v>
      </c>
      <c r="N35" s="131" t="s">
        <v>137</v>
      </c>
      <c r="O35" s="131"/>
      <c r="P35" s="131"/>
    </row>
    <row r="36" spans="5:27" ht="16" thickBot="1">
      <c r="E36" s="8"/>
      <c r="F36" s="8"/>
      <c r="G36" s="10" t="s">
        <v>22</v>
      </c>
      <c r="H36" s="22">
        <f>+H34/H35</f>
        <v>79.408738925511472</v>
      </c>
      <c r="I36" s="22">
        <f>+I34/I35</f>
        <v>47.973442364047834</v>
      </c>
      <c r="J36" s="22">
        <f>+J34/J35</f>
        <v>27.909852596247703</v>
      </c>
      <c r="M36" s="129" t="s">
        <v>159</v>
      </c>
      <c r="N36" s="132" t="s">
        <v>35</v>
      </c>
      <c r="O36" s="132" t="s">
        <v>165</v>
      </c>
      <c r="P36" s="132" t="s">
        <v>36</v>
      </c>
    </row>
    <row r="37" spans="5:27">
      <c r="E37" s="28" t="s">
        <v>59</v>
      </c>
      <c r="F37" s="28">
        <f t="array" ref="F37">INDEX(Data!$A$1:$E$3119,MATCH(1,(Data!$A$1:$A$3119=$B$2)*(Data!$D$1:$D$3119=E37)*(Data!$C$1:$C$3119=0),0),5)</f>
        <v>28.58</v>
      </c>
      <c r="G37" s="10" t="s">
        <v>23</v>
      </c>
      <c r="H37" s="22">
        <f>F37</f>
        <v>28.58</v>
      </c>
      <c r="I37" s="22">
        <f>F37</f>
        <v>28.58</v>
      </c>
      <c r="J37" s="22">
        <f>F37</f>
        <v>28.58</v>
      </c>
      <c r="M37" s="130" t="s">
        <v>138</v>
      </c>
      <c r="N37" s="133">
        <v>0.8</v>
      </c>
      <c r="O37" s="133">
        <v>0.8</v>
      </c>
      <c r="P37" s="133">
        <v>0.8</v>
      </c>
    </row>
    <row r="38" spans="5:27">
      <c r="E38" s="8"/>
      <c r="F38" s="135"/>
      <c r="G38" s="10" t="s">
        <v>42</v>
      </c>
      <c r="H38" s="24">
        <f>+H36/H37-1</f>
        <v>1.7784723206966926</v>
      </c>
      <c r="I38" s="24">
        <f>+I36/I37-1</f>
        <v>0.67856691266787394</v>
      </c>
      <c r="J38" s="24">
        <f>+J36/J37-1</f>
        <v>-2.3448124693922212E-2</v>
      </c>
      <c r="M38" s="46" t="s">
        <v>33</v>
      </c>
      <c r="N38" s="46">
        <f t="shared" ref="N38:P39" si="7">H19</f>
        <v>13.612</v>
      </c>
      <c r="O38" s="46">
        <f t="shared" si="7"/>
        <v>16</v>
      </c>
      <c r="P38" s="46">
        <f t="shared" si="7"/>
        <v>11.173999999999999</v>
      </c>
    </row>
    <row r="39" spans="5:27">
      <c r="E39" s="8"/>
      <c r="F39" s="135"/>
      <c r="G39" s="10" t="s">
        <v>133</v>
      </c>
      <c r="H39" s="120">
        <f>+H36-H37</f>
        <v>50.828738925511473</v>
      </c>
      <c r="I39" s="120">
        <f>+I36-I37</f>
        <v>19.393442364047836</v>
      </c>
      <c r="J39" s="120">
        <f>+J36-J37</f>
        <v>-0.67014740375229565</v>
      </c>
      <c r="M39" s="130" t="s">
        <v>34</v>
      </c>
      <c r="N39" s="130">
        <f t="shared" si="7"/>
        <v>1.0291999999999999</v>
      </c>
      <c r="O39" s="130">
        <f t="shared" si="7"/>
        <v>0.15340000000000001</v>
      </c>
      <c r="P39" s="130">
        <f t="shared" si="7"/>
        <v>2.75E-2</v>
      </c>
    </row>
    <row r="40" spans="5:27">
      <c r="E40" s="28" t="s">
        <v>60</v>
      </c>
      <c r="F40" s="27">
        <f t="array" ref="F40">INDEX(Data!$A$1:$E$3119,MATCH(1,(Data!$A$1:$A$3119=$B$2)*(Data!$D$1:$D$3119=E40)*(Data!$C$1:$C$3119=0),0),5)/1000000</f>
        <v>55360.159546000003</v>
      </c>
      <c r="G40" s="10" t="s">
        <v>30</v>
      </c>
      <c r="H40" s="22">
        <f>F40</f>
        <v>55360.159546000003</v>
      </c>
      <c r="I40" s="22">
        <f>F40</f>
        <v>55360.159546000003</v>
      </c>
      <c r="J40" s="22">
        <f>F40</f>
        <v>55360.159546000003</v>
      </c>
      <c r="M40" s="46" t="s">
        <v>135</v>
      </c>
      <c r="N40" s="134">
        <f>SUM((N37-N39)/N38)</f>
        <v>-1.6838084043491026E-2</v>
      </c>
      <c r="O40" s="134">
        <f t="shared" ref="O40:P40" si="8">SUM((O37-O39)/O38)</f>
        <v>4.0412500000000004E-2</v>
      </c>
      <c r="P40" s="134">
        <f t="shared" si="8"/>
        <v>6.9133703239663516E-2</v>
      </c>
    </row>
    <row r="41" spans="5:27">
      <c r="G41" s="2" t="s">
        <v>43</v>
      </c>
      <c r="H41" s="19">
        <f>H34-H40</f>
        <v>98456.502070187184</v>
      </c>
      <c r="I41" s="19">
        <f>I34-I40</f>
        <v>37565.566898243203</v>
      </c>
      <c r="J41" s="19">
        <f>J34-J40</f>
        <v>-1298.0952109688078</v>
      </c>
    </row>
    <row r="42" spans="5:27">
      <c r="G42" s="2" t="s">
        <v>44</v>
      </c>
      <c r="H42" s="9">
        <f>+H41/H40</f>
        <v>1.7784721517714821</v>
      </c>
      <c r="I42" s="9">
        <f>+I41/I40</f>
        <v>0.67856681061457436</v>
      </c>
      <c r="J42" s="9">
        <f>+J41/J40</f>
        <v>-2.3448184066200015E-2</v>
      </c>
    </row>
    <row r="47" spans="5:27">
      <c r="G47" s="10"/>
      <c r="H47" s="122"/>
      <c r="I47" s="122"/>
      <c r="J47" s="122"/>
    </row>
    <row r="48" spans="5:27">
      <c r="G48" s="10"/>
      <c r="H48" s="123"/>
      <c r="I48" s="123"/>
      <c r="J48" s="123"/>
    </row>
    <row r="49" spans="7:10">
      <c r="G49" s="10"/>
      <c r="H49" s="22"/>
      <c r="I49" s="22"/>
      <c r="J49" s="22"/>
    </row>
    <row r="51" spans="7:10">
      <c r="G51" s="10"/>
      <c r="H51" s="22"/>
      <c r="I51" s="22"/>
      <c r="J51" s="22"/>
    </row>
    <row r="52" spans="7:10">
      <c r="G52" s="10"/>
      <c r="H52" s="22"/>
      <c r="I52" s="22"/>
      <c r="J52" s="22"/>
    </row>
    <row r="53" spans="7:10">
      <c r="G53" s="10"/>
      <c r="H53" s="22"/>
      <c r="I53" s="22"/>
      <c r="J53" s="22"/>
    </row>
    <row r="54" spans="7:10">
      <c r="G54" s="10"/>
      <c r="H54" s="22"/>
      <c r="I54" s="22"/>
      <c r="J54" s="22"/>
    </row>
    <row r="55" spans="7:10">
      <c r="G55" s="10"/>
      <c r="H55" s="22"/>
      <c r="I55" s="22"/>
      <c r="J55" s="22"/>
    </row>
    <row r="56" spans="7:10">
      <c r="G56" s="10"/>
      <c r="H56" s="22"/>
      <c r="I56" s="22"/>
      <c r="J56" s="22"/>
    </row>
    <row r="57" spans="7:10">
      <c r="G57" s="10"/>
      <c r="H57" s="22"/>
      <c r="I57" s="22"/>
      <c r="J57" s="22"/>
    </row>
    <row r="58" spans="7:10">
      <c r="G58" s="10"/>
      <c r="H58" s="22"/>
      <c r="I58" s="22"/>
      <c r="J58" s="22"/>
    </row>
    <row r="59" spans="7:10">
      <c r="G59" s="10"/>
      <c r="H59" s="22"/>
      <c r="I59" s="22"/>
      <c r="J59" s="22"/>
    </row>
    <row r="60" spans="7:10">
      <c r="G60" s="10"/>
      <c r="H60" s="22"/>
      <c r="I60" s="22"/>
      <c r="J60" s="22"/>
    </row>
    <row r="61" spans="7:10">
      <c r="G61" s="10"/>
      <c r="H61" s="23"/>
      <c r="I61" s="23"/>
      <c r="J61" s="23"/>
    </row>
    <row r="62" spans="7:10">
      <c r="G62" s="10"/>
      <c r="H62" s="31"/>
      <c r="I62" s="31"/>
      <c r="J62" s="31"/>
    </row>
    <row r="63" spans="7:10">
      <c r="G63" s="10"/>
      <c r="H63" s="22"/>
      <c r="I63" s="22"/>
      <c r="J63" s="22"/>
    </row>
    <row r="64" spans="7:10">
      <c r="G64" s="10"/>
      <c r="H64" s="22"/>
      <c r="I64" s="22"/>
      <c r="J64" s="22"/>
    </row>
    <row r="65" spans="7:10">
      <c r="G65" s="10"/>
      <c r="H65" s="24"/>
      <c r="I65" s="24"/>
      <c r="J65" s="24"/>
    </row>
    <row r="66" spans="7:10">
      <c r="G66" s="10"/>
      <c r="H66" s="120"/>
      <c r="I66" s="120"/>
      <c r="J66" s="120"/>
    </row>
    <row r="67" spans="7:10">
      <c r="G67" s="10"/>
      <c r="H67" s="22"/>
      <c r="I67" s="22"/>
      <c r="J67" s="22"/>
    </row>
    <row r="68" spans="7:10">
      <c r="H68" s="19"/>
      <c r="I68" s="19"/>
      <c r="J68" s="19"/>
    </row>
    <row r="69" spans="7:10">
      <c r="H69" s="121"/>
      <c r="I69" s="9"/>
      <c r="J69" s="9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B1" workbookViewId="0">
      <selection activeCell="AG30" sqref="AG30"/>
    </sheetView>
  </sheetViews>
  <sheetFormatPr baseColWidth="10" defaultRowHeight="15" x14ac:dyDescent="0"/>
  <cols>
    <col min="1" max="1" width="52" style="52" bestFit="1" customWidth="1"/>
    <col min="2" max="2" width="12.1640625" style="52" customWidth="1"/>
    <col min="3" max="3" width="11.83203125" style="52" customWidth="1"/>
    <col min="4" max="4" width="12" style="52" customWidth="1"/>
    <col min="5" max="5" width="13" style="52" customWidth="1"/>
    <col min="6" max="7" width="12.6640625" style="52" customWidth="1"/>
    <col min="8" max="9" width="12.83203125" style="52" customWidth="1"/>
    <col min="10" max="10" width="13.33203125" style="52" customWidth="1"/>
    <col min="11" max="11" width="12.83203125" style="52" customWidth="1"/>
    <col min="12" max="13" width="12.6640625" style="52" customWidth="1"/>
    <col min="14" max="15" width="12.83203125" style="52" customWidth="1"/>
    <col min="16" max="18" width="13" style="52" customWidth="1"/>
    <col min="19" max="19" width="12.83203125" style="52" customWidth="1"/>
    <col min="20" max="20" width="12.6640625" style="52" customWidth="1"/>
    <col min="22" max="22" width="12.5" style="52" customWidth="1"/>
    <col min="23" max="23" width="12" style="52" bestFit="1" customWidth="1"/>
    <col min="24" max="24" width="12.1640625" style="52" customWidth="1"/>
    <col min="25" max="25" width="13.5" style="52" customWidth="1"/>
    <col min="26" max="26" width="11.83203125" style="52" customWidth="1"/>
    <col min="27" max="27" width="12.33203125" style="52" customWidth="1"/>
    <col min="28" max="28" width="18.1640625" style="52" customWidth="1"/>
    <col min="29" max="29" width="18.5" style="52" customWidth="1"/>
    <col min="30" max="30" width="13" style="52" customWidth="1"/>
    <col min="31" max="31" width="13.6640625" style="52" customWidth="1"/>
    <col min="32" max="32" width="15.1640625" style="52" customWidth="1"/>
    <col min="33" max="33" width="12.6640625" style="52" bestFit="1" customWidth="1"/>
    <col min="34" max="16384" width="10.83203125" style="52"/>
  </cols>
  <sheetData>
    <row r="1" spans="1:32" s="47" customFormat="1" ht="91" thickBot="1">
      <c r="A1" s="47" t="s">
        <v>73</v>
      </c>
      <c r="B1" s="48">
        <v>1998</v>
      </c>
      <c r="C1" s="48">
        <v>1999</v>
      </c>
      <c r="D1" s="48">
        <v>2000</v>
      </c>
      <c r="E1" s="48">
        <v>2001</v>
      </c>
      <c r="F1" s="48">
        <v>2002</v>
      </c>
      <c r="G1" s="48">
        <v>2003</v>
      </c>
      <c r="H1" s="48">
        <v>2004</v>
      </c>
      <c r="I1" s="48">
        <v>2005</v>
      </c>
      <c r="J1" s="48">
        <v>2006</v>
      </c>
      <c r="K1" s="48">
        <v>2007</v>
      </c>
      <c r="L1" s="48">
        <v>2008</v>
      </c>
      <c r="M1" s="48">
        <v>2009</v>
      </c>
      <c r="N1" s="48">
        <v>2010</v>
      </c>
      <c r="O1" s="48">
        <v>2011</v>
      </c>
      <c r="P1" s="48">
        <v>2012</v>
      </c>
      <c r="Q1" s="48">
        <v>2013</v>
      </c>
      <c r="R1" s="48">
        <v>2014</v>
      </c>
      <c r="S1" s="48">
        <v>2015</v>
      </c>
      <c r="T1" s="48" t="s">
        <v>162</v>
      </c>
      <c r="V1" s="49" t="s">
        <v>74</v>
      </c>
      <c r="W1" s="50" t="s">
        <v>160</v>
      </c>
      <c r="X1" s="50" t="s">
        <v>161</v>
      </c>
      <c r="Y1" s="50" t="s">
        <v>141</v>
      </c>
      <c r="AB1" s="49" t="s">
        <v>74</v>
      </c>
      <c r="AC1" s="50" t="s">
        <v>160</v>
      </c>
      <c r="AD1" s="50" t="s">
        <v>161</v>
      </c>
      <c r="AE1" s="50" t="s">
        <v>141</v>
      </c>
    </row>
    <row r="2" spans="1:32">
      <c r="A2" s="51" t="s">
        <v>75</v>
      </c>
      <c r="V2" s="53"/>
    </row>
    <row r="3" spans="1:32" ht="16" thickBot="1">
      <c r="A3" s="51"/>
      <c r="V3" s="53"/>
    </row>
    <row r="4" spans="1:32" ht="30">
      <c r="A4" s="54" t="s">
        <v>76</v>
      </c>
      <c r="V4" s="53"/>
      <c r="W4" s="55">
        <v>0</v>
      </c>
      <c r="X4" s="55">
        <v>0.2</v>
      </c>
      <c r="Y4" s="55">
        <v>0.1</v>
      </c>
      <c r="AA4" s="56" t="s">
        <v>32</v>
      </c>
      <c r="AB4" s="57" t="s">
        <v>74</v>
      </c>
      <c r="AC4" s="58" t="s">
        <v>160</v>
      </c>
      <c r="AD4" s="58" t="s">
        <v>161</v>
      </c>
      <c r="AE4" s="58" t="s">
        <v>141</v>
      </c>
    </row>
    <row r="5" spans="1:32">
      <c r="A5" s="52" t="s">
        <v>80</v>
      </c>
      <c r="B5" s="59">
        <v>14695</v>
      </c>
      <c r="C5" s="59">
        <v>20173</v>
      </c>
      <c r="D5" s="59">
        <v>24179</v>
      </c>
      <c r="E5" s="59">
        <v>19600</v>
      </c>
      <c r="F5" s="59">
        <v>16549</v>
      </c>
      <c r="G5" s="59">
        <v>19189</v>
      </c>
      <c r="H5" s="59">
        <v>20959</v>
      </c>
      <c r="I5" s="59">
        <v>23906</v>
      </c>
      <c r="J5" s="59">
        <v>31335</v>
      </c>
      <c r="K5" s="59">
        <v>25245</v>
      </c>
      <c r="L5" s="59">
        <v>21537</v>
      </c>
      <c r="M5" s="59">
        <v>22368</v>
      </c>
      <c r="N5" s="59">
        <v>30758</v>
      </c>
      <c r="O5" s="59">
        <v>32046</v>
      </c>
      <c r="P5" s="59">
        <v>26159</v>
      </c>
      <c r="Q5" s="59">
        <v>31639</v>
      </c>
      <c r="R5" s="59">
        <v>32540</v>
      </c>
      <c r="S5" s="59">
        <v>32062</v>
      </c>
      <c r="T5" s="60">
        <v>30133</v>
      </c>
      <c r="V5" s="60">
        <f>T5</f>
        <v>30133</v>
      </c>
      <c r="W5" s="61">
        <f>+V5*(1+W4)</f>
        <v>30133</v>
      </c>
      <c r="X5" s="61">
        <f>SUM(V5*(1+X4))</f>
        <v>36159.599999999999</v>
      </c>
      <c r="Y5" s="61">
        <f>SUM(V5*(1+Y4))</f>
        <v>33146.300000000003</v>
      </c>
      <c r="Z5" s="62"/>
      <c r="AA5" s="63" t="s">
        <v>81</v>
      </c>
      <c r="AB5" s="64">
        <v>0</v>
      </c>
      <c r="AC5" s="64">
        <f>+W4</f>
        <v>0</v>
      </c>
      <c r="AD5" s="156">
        <v>0.2</v>
      </c>
      <c r="AE5" s="64">
        <f>+Y4</f>
        <v>0.1</v>
      </c>
    </row>
    <row r="6" spans="1:32">
      <c r="A6" s="52" t="s">
        <v>154</v>
      </c>
      <c r="B6" s="59">
        <v>2922</v>
      </c>
      <c r="C6" s="59">
        <v>2365</v>
      </c>
      <c r="D6" s="59">
        <v>3058</v>
      </c>
      <c r="E6" s="59">
        <v>3348</v>
      </c>
      <c r="F6" s="59">
        <v>3896</v>
      </c>
      <c r="G6" s="59">
        <v>2935</v>
      </c>
      <c r="H6" s="59">
        <v>3731</v>
      </c>
      <c r="I6" s="59">
        <v>3750</v>
      </c>
      <c r="J6" s="59">
        <v>3279</v>
      </c>
      <c r="K6" s="59">
        <v>2781</v>
      </c>
      <c r="L6" s="59">
        <v>3202</v>
      </c>
      <c r="M6">
        <v>990</v>
      </c>
      <c r="N6">
        <v>864</v>
      </c>
      <c r="O6">
        <v>357</v>
      </c>
      <c r="P6">
        <v>-199</v>
      </c>
      <c r="Q6">
        <v>778</v>
      </c>
      <c r="R6" s="59">
        <v>1735</v>
      </c>
      <c r="S6" s="59">
        <v>3093</v>
      </c>
      <c r="T6" s="59">
        <v>2907</v>
      </c>
      <c r="V6" s="59">
        <f t="shared" ref="V6:W43" si="0">T6</f>
        <v>2907</v>
      </c>
      <c r="W6" s="59">
        <f>T6</f>
        <v>2907</v>
      </c>
      <c r="X6" s="52">
        <f>SUM(T6*(1+X4))</f>
        <v>3488.4</v>
      </c>
      <c r="Y6" s="52">
        <f>SUM(T6*(1+Y4))</f>
        <v>3197.7000000000003</v>
      </c>
      <c r="AA6" s="65" t="s">
        <v>69</v>
      </c>
      <c r="AB6" s="66">
        <f t="shared" ref="AB6:AE7" si="1">V38</f>
        <v>0.17642070217917674</v>
      </c>
      <c r="AC6" s="66">
        <f t="shared" si="1"/>
        <v>0.21341691283292979</v>
      </c>
      <c r="AD6" s="66">
        <f t="shared" si="1"/>
        <v>0.23480030266343821</v>
      </c>
      <c r="AE6" s="66">
        <f t="shared" si="1"/>
        <v>0.18057089478318286</v>
      </c>
    </row>
    <row r="7" spans="1:32" s="54" customFormat="1">
      <c r="A7" s="139" t="s">
        <v>82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-328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152</v>
      </c>
      <c r="Q7">
        <v>0</v>
      </c>
      <c r="R7">
        <v>0</v>
      </c>
      <c r="S7">
        <v>0</v>
      </c>
      <c r="T7">
        <v>0</v>
      </c>
      <c r="V7">
        <f t="shared" si="0"/>
        <v>0</v>
      </c>
      <c r="W7" s="140">
        <f>V7</f>
        <v>0</v>
      </c>
      <c r="X7" s="146">
        <f t="shared" ref="X7" si="2">V7</f>
        <v>0</v>
      </c>
      <c r="Y7" s="140">
        <f t="shared" ref="Y7" si="3">V7</f>
        <v>0</v>
      </c>
      <c r="AA7" s="63" t="s">
        <v>84</v>
      </c>
      <c r="AB7" s="127">
        <f t="shared" si="1"/>
        <v>0.38684715006402765</v>
      </c>
      <c r="AC7" s="127">
        <f t="shared" si="1"/>
        <v>0.36545272724075117</v>
      </c>
      <c r="AD7" s="127">
        <f t="shared" si="1"/>
        <v>0.41556085045333002</v>
      </c>
      <c r="AE7" s="127">
        <f t="shared" si="1"/>
        <v>0.36196171217132111</v>
      </c>
    </row>
    <row r="8" spans="1:32" s="54" customFormat="1">
      <c r="A8" s="139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V8"/>
      <c r="W8" s="140"/>
      <c r="X8" s="146"/>
      <c r="Y8" s="140"/>
      <c r="AA8" s="157" t="s">
        <v>163</v>
      </c>
      <c r="AB8" s="158">
        <f>V36</f>
        <v>5828.94</v>
      </c>
      <c r="AC8" s="158">
        <f t="shared" ref="AC8:AE8" si="4">W36</f>
        <v>7051.2948000000006</v>
      </c>
      <c r="AD8" s="158">
        <f t="shared" si="4"/>
        <v>9309.3623999999982</v>
      </c>
      <c r="AE8" s="158">
        <f t="shared" si="4"/>
        <v>6562.6685999999982</v>
      </c>
    </row>
    <row r="9" spans="1:32" s="54" customFormat="1">
      <c r="A9" s="13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V9"/>
      <c r="W9" s="140"/>
      <c r="X9" s="146"/>
      <c r="Y9" s="140"/>
      <c r="AA9" s="63" t="s">
        <v>164</v>
      </c>
      <c r="AB9" s="159">
        <f>V41</f>
        <v>85408.41</v>
      </c>
      <c r="AC9" s="159">
        <f t="shared" ref="AC9:AE9" si="5">W41</f>
        <v>90408.41</v>
      </c>
      <c r="AD9" s="159">
        <f t="shared" si="5"/>
        <v>95408.41</v>
      </c>
      <c r="AE9" s="159">
        <f t="shared" si="5"/>
        <v>100408.41</v>
      </c>
    </row>
    <row r="10" spans="1:32" s="51" customFormat="1">
      <c r="A10" s="51" t="s">
        <v>83</v>
      </c>
      <c r="B10" s="152">
        <v>17617</v>
      </c>
      <c r="C10" s="152">
        <v>22538</v>
      </c>
      <c r="D10" s="152">
        <v>27237</v>
      </c>
      <c r="E10" s="152">
        <v>22948</v>
      </c>
      <c r="F10" s="152">
        <v>20445</v>
      </c>
      <c r="G10" s="152">
        <v>22124</v>
      </c>
      <c r="H10" s="152">
        <v>24362</v>
      </c>
      <c r="I10" s="152">
        <v>27656</v>
      </c>
      <c r="J10" s="152">
        <v>34614</v>
      </c>
      <c r="K10" s="152">
        <v>28026</v>
      </c>
      <c r="L10" s="152">
        <v>24739</v>
      </c>
      <c r="M10" s="152">
        <v>23358</v>
      </c>
      <c r="N10" s="152">
        <v>31622</v>
      </c>
      <c r="O10" s="152">
        <v>32403</v>
      </c>
      <c r="P10" s="152">
        <v>26112</v>
      </c>
      <c r="Q10" s="152">
        <v>32417</v>
      </c>
      <c r="R10" s="152">
        <v>34275</v>
      </c>
      <c r="S10" s="152">
        <v>35155</v>
      </c>
      <c r="T10" s="67">
        <f>SUM(T5+T6)</f>
        <v>33040</v>
      </c>
      <c r="V10" s="67">
        <f t="shared" si="0"/>
        <v>33040</v>
      </c>
      <c r="W10" s="67">
        <f>SUM(W5:W7)</f>
        <v>33040</v>
      </c>
      <c r="X10" s="67">
        <f>SUM(X5:X7)</f>
        <v>39648</v>
      </c>
      <c r="Y10" s="67">
        <f>SUM(Y5:Y7)</f>
        <v>36344</v>
      </c>
      <c r="AA10" s="69" t="s">
        <v>27</v>
      </c>
      <c r="AB10" s="66">
        <f>V43</f>
        <v>6.8247845850309116E-2</v>
      </c>
      <c r="AC10" s="66">
        <f>W43</f>
        <v>7.7993792834095868E-2</v>
      </c>
      <c r="AD10" s="66">
        <f>X43</f>
        <v>9.7573813461517667E-2</v>
      </c>
      <c r="AE10" s="66">
        <f>Y43</f>
        <v>6.5359750244028347E-2</v>
      </c>
    </row>
    <row r="11" spans="1:32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V11" s="68"/>
      <c r="W11" s="68"/>
      <c r="X11" s="68"/>
      <c r="Y11" s="68"/>
      <c r="AA11" s="63" t="s">
        <v>85</v>
      </c>
      <c r="AB11" s="128">
        <f>+AB37</f>
        <v>27.933425793972265</v>
      </c>
      <c r="AC11" s="128">
        <f>+AC37</f>
        <v>32.474459309803244</v>
      </c>
      <c r="AD11" s="128">
        <f>+AD37</f>
        <v>42.990149144966516</v>
      </c>
      <c r="AE11" s="128">
        <f>+AE37</f>
        <v>24.635162355045619</v>
      </c>
    </row>
    <row r="12" spans="1:32">
      <c r="A12" s="52" t="s">
        <v>89</v>
      </c>
      <c r="B12" s="141">
        <v>16444</v>
      </c>
      <c r="C12" s="141">
        <v>22009</v>
      </c>
      <c r="D12" s="141">
        <v>26427</v>
      </c>
      <c r="E12" s="141">
        <v>21896</v>
      </c>
      <c r="F12" s="141">
        <v>19109</v>
      </c>
      <c r="G12" s="141">
        <v>20857</v>
      </c>
      <c r="H12" s="141">
        <v>23437</v>
      </c>
      <c r="I12" s="141">
        <v>26778</v>
      </c>
      <c r="J12" s="141">
        <v>33858</v>
      </c>
      <c r="K12" s="141">
        <v>28026</v>
      </c>
      <c r="L12" s="141">
        <v>24739</v>
      </c>
      <c r="M12" s="141">
        <v>23358</v>
      </c>
      <c r="N12" s="141">
        <v>31622</v>
      </c>
      <c r="O12" s="141">
        <v>32403</v>
      </c>
      <c r="P12" s="141">
        <v>26112</v>
      </c>
      <c r="Q12" s="141">
        <v>32417</v>
      </c>
      <c r="R12" s="141">
        <v>34275</v>
      </c>
      <c r="S12" s="141">
        <v>35155</v>
      </c>
      <c r="T12" s="141">
        <v>33040</v>
      </c>
      <c r="V12" s="141">
        <f t="shared" si="0"/>
        <v>33040</v>
      </c>
      <c r="W12" s="68">
        <f>V12</f>
        <v>33040</v>
      </c>
      <c r="X12" s="68">
        <f>X10</f>
        <v>39648</v>
      </c>
      <c r="Y12" s="155">
        <f>Y10</f>
        <v>36344</v>
      </c>
      <c r="AA12" s="69" t="s">
        <v>131</v>
      </c>
      <c r="AB12" s="116">
        <f>AB41</f>
        <v>-1252.4333527568087</v>
      </c>
      <c r="AC12" s="116">
        <f>AC41</f>
        <v>7543.6591824432107</v>
      </c>
      <c r="AD12" s="116">
        <f>AD41</f>
        <v>27912.806544843166</v>
      </c>
      <c r="AE12" s="116">
        <f>AE41</f>
        <v>-7641.2499763568339</v>
      </c>
    </row>
    <row r="13" spans="1:32">
      <c r="A13" s="52" t="s">
        <v>90</v>
      </c>
      <c r="B13" s="143">
        <v>0.93300000000000005</v>
      </c>
      <c r="C13" s="143">
        <v>0.97699999999999998</v>
      </c>
      <c r="D13" s="143">
        <v>0.97</v>
      </c>
      <c r="E13" s="143">
        <v>0.95399999999999996</v>
      </c>
      <c r="F13" s="143">
        <v>0.93500000000000005</v>
      </c>
      <c r="G13" s="143">
        <v>0.94299999999999995</v>
      </c>
      <c r="H13" s="143">
        <v>0.96199999999999997</v>
      </c>
      <c r="I13" s="143">
        <v>0.96799999999999997</v>
      </c>
      <c r="J13" s="143">
        <v>0.97799999999999998</v>
      </c>
      <c r="K13" s="143">
        <v>1</v>
      </c>
      <c r="L13" s="143">
        <v>1</v>
      </c>
      <c r="M13" s="143">
        <v>1</v>
      </c>
      <c r="N13" s="143">
        <v>1</v>
      </c>
      <c r="O13" s="143">
        <v>1</v>
      </c>
      <c r="P13" s="143">
        <v>1</v>
      </c>
      <c r="Q13" s="143">
        <v>1</v>
      </c>
      <c r="R13" s="143">
        <v>1</v>
      </c>
      <c r="S13" s="143">
        <v>1</v>
      </c>
      <c r="T13" s="82">
        <v>1</v>
      </c>
      <c r="V13" s="82">
        <f t="shared" si="0"/>
        <v>1</v>
      </c>
      <c r="W13" s="82">
        <f>V13</f>
        <v>1</v>
      </c>
      <c r="X13" s="82">
        <f t="shared" ref="X13" si="6">V13</f>
        <v>1</v>
      </c>
      <c r="Y13" s="82">
        <f>X13</f>
        <v>1</v>
      </c>
      <c r="AA13" s="63" t="s">
        <v>132</v>
      </c>
      <c r="AB13" s="150">
        <f>SUM(AF15*AB12)</f>
        <v>-0.12524333527568088</v>
      </c>
      <c r="AC13" s="150">
        <f>SUM(AF15*AC12)</f>
        <v>0.75436591824432109</v>
      </c>
      <c r="AD13" s="71">
        <f>$AF$15*AD12</f>
        <v>2.7912806544843169</v>
      </c>
      <c r="AE13" s="71">
        <f>$AF$15*AE12</f>
        <v>-0.76412499763568342</v>
      </c>
    </row>
    <row r="14" spans="1:32">
      <c r="AA14" s="69" t="s">
        <v>5</v>
      </c>
      <c r="AB14" s="70">
        <f>AB12</f>
        <v>-1252.4333527568087</v>
      </c>
      <c r="AC14" s="70">
        <f>AC12</f>
        <v>7543.6591824432107</v>
      </c>
      <c r="AD14" s="70">
        <f>AD12-AD13</f>
        <v>27910.015264188682</v>
      </c>
      <c r="AE14" s="70">
        <f>AE12-AE13</f>
        <v>-7640.485851359198</v>
      </c>
    </row>
    <row r="15" spans="1:32">
      <c r="A15" s="54" t="s">
        <v>86</v>
      </c>
      <c r="AA15" s="63" t="s">
        <v>38</v>
      </c>
      <c r="AB15" s="73">
        <f>+AB14/AB40</f>
        <v>-2.262336964033013E-2</v>
      </c>
      <c r="AC15" s="73">
        <f>+AC14/AC40</f>
        <v>0.13626512720172013</v>
      </c>
      <c r="AD15" s="73">
        <f>+AD14/AD40</f>
        <v>0.50415344704701626</v>
      </c>
      <c r="AE15" s="73">
        <f>+AE14/AE40</f>
        <v>-0.13801415881055304</v>
      </c>
      <c r="AF15" s="72">
        <v>1E-4</v>
      </c>
    </row>
    <row r="16" spans="1:32" s="54" customFormat="1">
      <c r="A16" t="s">
        <v>91</v>
      </c>
      <c r="B16" s="141">
        <v>1994</v>
      </c>
      <c r="C16" s="141">
        <v>2322</v>
      </c>
      <c r="D16" s="141">
        <v>772</v>
      </c>
      <c r="E16" s="141">
        <v>2153</v>
      </c>
      <c r="F16" s="141">
        <v>1958</v>
      </c>
      <c r="G16" s="141">
        <v>1761</v>
      </c>
      <c r="H16" s="141">
        <v>1978</v>
      </c>
      <c r="I16" s="141">
        <v>2208</v>
      </c>
      <c r="J16" s="141">
        <v>2247</v>
      </c>
      <c r="K16" s="141">
        <v>1943</v>
      </c>
      <c r="L16" s="141">
        <v>2135</v>
      </c>
      <c r="M16" s="141">
        <v>2054</v>
      </c>
      <c r="N16" s="141">
        <v>2152</v>
      </c>
      <c r="O16" s="141">
        <v>2166</v>
      </c>
      <c r="P16" s="141">
        <v>2148</v>
      </c>
      <c r="Q16" s="141">
        <v>2137</v>
      </c>
      <c r="R16" s="141">
        <v>2091</v>
      </c>
      <c r="S16" s="141">
        <v>2063</v>
      </c>
      <c r="T16" s="141">
        <v>1962</v>
      </c>
      <c r="V16" s="141">
        <f t="shared" si="0"/>
        <v>1962</v>
      </c>
      <c r="W16" s="77">
        <f>(V16/V10*W10)-200</f>
        <v>1762</v>
      </c>
      <c r="X16" s="77">
        <f>SUM(W16*(1+X4))-200</f>
        <v>1914.4</v>
      </c>
      <c r="Y16" s="77">
        <f>SUM(V16*(1+Y4))</f>
        <v>2158.2000000000003</v>
      </c>
      <c r="AA16" s="74"/>
      <c r="AB16" s="75"/>
      <c r="AC16" s="76"/>
      <c r="AD16" s="76"/>
      <c r="AE16" s="76"/>
    </row>
    <row r="17" spans="1:32" s="51" customFormat="1">
      <c r="A17" t="s">
        <v>88</v>
      </c>
      <c r="B17" s="141">
        <v>1173</v>
      </c>
      <c r="C17" s="141">
        <v>529</v>
      </c>
      <c r="D17" s="141">
        <v>810</v>
      </c>
      <c r="E17" s="141">
        <v>1052</v>
      </c>
      <c r="F17" s="141">
        <v>1336</v>
      </c>
      <c r="G17" s="141">
        <v>1267</v>
      </c>
      <c r="H17" s="141">
        <v>925</v>
      </c>
      <c r="I17" s="141">
        <v>878</v>
      </c>
      <c r="J17" s="141">
        <v>756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V17" s="138">
        <f t="shared" si="0"/>
        <v>0</v>
      </c>
      <c r="W17" s="147">
        <v>0</v>
      </c>
      <c r="X17" s="147">
        <v>0</v>
      </c>
      <c r="Y17" s="77">
        <f>SUM(V17*(1+Y5))</f>
        <v>0</v>
      </c>
      <c r="AA17" s="74" t="s">
        <v>87</v>
      </c>
      <c r="AB17" s="75"/>
      <c r="AC17" s="76"/>
      <c r="AD17" s="76"/>
      <c r="AE17" s="76"/>
    </row>
    <row r="18" spans="1:32">
      <c r="A18" t="s">
        <v>155</v>
      </c>
      <c r="B18" s="141">
        <v>6636</v>
      </c>
      <c r="C18" s="141">
        <v>8398</v>
      </c>
      <c r="D18" s="141">
        <v>10936</v>
      </c>
      <c r="E18" s="141">
        <v>9397</v>
      </c>
      <c r="F18" s="141">
        <v>7933</v>
      </c>
      <c r="G18" s="141">
        <v>8545</v>
      </c>
      <c r="H18" s="141">
        <v>9880</v>
      </c>
      <c r="I18" s="141">
        <v>11313</v>
      </c>
      <c r="J18" s="141">
        <v>14387</v>
      </c>
      <c r="K18" s="141">
        <v>16552</v>
      </c>
      <c r="L18" s="141">
        <v>12306</v>
      </c>
      <c r="M18" s="141">
        <v>14438</v>
      </c>
      <c r="N18" s="141">
        <v>16048</v>
      </c>
      <c r="O18" s="141">
        <v>16403</v>
      </c>
      <c r="P18" s="141">
        <v>15622</v>
      </c>
      <c r="Q18" s="141">
        <v>16277</v>
      </c>
      <c r="R18" s="141">
        <v>17824</v>
      </c>
      <c r="S18" s="141">
        <v>16016</v>
      </c>
      <c r="T18" s="141">
        <v>15231</v>
      </c>
      <c r="V18" s="141">
        <f t="shared" si="0"/>
        <v>15231</v>
      </c>
      <c r="W18" s="59">
        <f>(V18/V10*W10)-800</f>
        <v>14431</v>
      </c>
      <c r="X18" s="59">
        <f>SUM(W18*(1+X4))-600</f>
        <v>16717.2</v>
      </c>
      <c r="Y18" s="77">
        <f>SUM(V18*(1+Y4))</f>
        <v>16754.100000000002</v>
      </c>
      <c r="AA18" s="74"/>
      <c r="AB18" s="75"/>
      <c r="AC18" s="76"/>
      <c r="AD18" s="76"/>
      <c r="AE18" s="76"/>
    </row>
    <row r="19" spans="1:32">
      <c r="A19" s="52" t="s">
        <v>156</v>
      </c>
      <c r="B19" s="141">
        <v>0</v>
      </c>
      <c r="C19" s="141">
        <v>0</v>
      </c>
      <c r="D19" s="141">
        <v>0</v>
      </c>
      <c r="E19" s="141">
        <v>0</v>
      </c>
      <c r="F19" s="141">
        <v>0</v>
      </c>
      <c r="G19" s="141">
        <v>279</v>
      </c>
      <c r="H19" s="141">
        <v>0</v>
      </c>
      <c r="I19" s="141">
        <v>311</v>
      </c>
      <c r="J19" s="141">
        <v>228</v>
      </c>
      <c r="K19" s="141">
        <v>47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V19" s="141">
        <f t="shared" si="0"/>
        <v>0</v>
      </c>
      <c r="W19" s="141">
        <f t="shared" si="0"/>
        <v>0</v>
      </c>
      <c r="X19" s="52">
        <v>0</v>
      </c>
      <c r="Y19" s="77">
        <f>SUM(V19*(1+Y7))</f>
        <v>0</v>
      </c>
      <c r="AA19" s="78" t="s">
        <v>27</v>
      </c>
      <c r="AB19" s="79">
        <f>AB10</f>
        <v>6.8247845850309116E-2</v>
      </c>
      <c r="AC19" s="79">
        <f>AC10</f>
        <v>7.7993792834095868E-2</v>
      </c>
      <c r="AD19" s="79">
        <f>AD10</f>
        <v>9.7573813461517667E-2</v>
      </c>
      <c r="AE19" s="79">
        <f>AE10</f>
        <v>6.5359750244028347E-2</v>
      </c>
    </row>
    <row r="20" spans="1:32">
      <c r="A20" t="s">
        <v>93</v>
      </c>
      <c r="B20" s="141">
        <v>3114</v>
      </c>
      <c r="C20" s="141">
        <v>3561</v>
      </c>
      <c r="D20" s="141">
        <v>6228</v>
      </c>
      <c r="E20" s="141">
        <v>4662</v>
      </c>
      <c r="F20" s="141">
        <v>4263</v>
      </c>
      <c r="G20" s="141">
        <v>4784</v>
      </c>
      <c r="H20" s="141">
        <v>5222</v>
      </c>
      <c r="I20" s="141">
        <v>6147</v>
      </c>
      <c r="J20" s="141">
        <v>6224</v>
      </c>
      <c r="K20" s="141">
        <v>6090</v>
      </c>
      <c r="L20" s="141">
        <v>8011</v>
      </c>
      <c r="M20" s="141">
        <v>6009</v>
      </c>
      <c r="N20" s="141">
        <v>7220</v>
      </c>
      <c r="O20" s="141">
        <v>7720</v>
      </c>
      <c r="P20" s="141">
        <v>7827</v>
      </c>
      <c r="Q20" s="141">
        <v>9521</v>
      </c>
      <c r="R20" s="141">
        <v>10769</v>
      </c>
      <c r="S20" s="141">
        <v>8581</v>
      </c>
      <c r="T20" s="141">
        <v>8160</v>
      </c>
      <c r="V20" s="141">
        <f t="shared" si="0"/>
        <v>8160</v>
      </c>
      <c r="W20" s="59">
        <f>(V20/V10*W10)-400</f>
        <v>7760</v>
      </c>
      <c r="X20" s="59">
        <f>SUM(W20*(1+X4))-300</f>
        <v>9012</v>
      </c>
      <c r="Y20" s="77">
        <f>SUM(V20*(1+Y4))</f>
        <v>8976</v>
      </c>
      <c r="AA20" s="80" t="s">
        <v>28</v>
      </c>
      <c r="AB20" s="81">
        <v>11.173999999999999</v>
      </c>
      <c r="AC20" s="81">
        <v>11.173999999999999</v>
      </c>
      <c r="AD20" s="81">
        <v>11.173999999999999</v>
      </c>
      <c r="AE20" s="81">
        <v>11.173999999999999</v>
      </c>
      <c r="AF20" s="148">
        <f>SUM(AD23-AC23)</f>
        <v>5000</v>
      </c>
    </row>
    <row r="21" spans="1:32">
      <c r="A21" s="51" t="s">
        <v>94</v>
      </c>
      <c r="B21" s="67">
        <f>SUM(B16:B20)</f>
        <v>12917</v>
      </c>
      <c r="C21" s="67">
        <f t="shared" ref="C21:S21" si="7">SUM(C16:C20)</f>
        <v>14810</v>
      </c>
      <c r="D21" s="67">
        <f t="shared" si="7"/>
        <v>18746</v>
      </c>
      <c r="E21" s="67">
        <f t="shared" si="7"/>
        <v>17264</v>
      </c>
      <c r="F21" s="67">
        <f t="shared" si="7"/>
        <v>15490</v>
      </c>
      <c r="G21" s="67">
        <f t="shared" si="7"/>
        <v>16636</v>
      </c>
      <c r="H21" s="67">
        <f t="shared" si="7"/>
        <v>18005</v>
      </c>
      <c r="I21" s="67">
        <f t="shared" si="7"/>
        <v>20857</v>
      </c>
      <c r="J21" s="67">
        <f t="shared" si="7"/>
        <v>23842</v>
      </c>
      <c r="K21" s="67">
        <f t="shared" si="7"/>
        <v>24632</v>
      </c>
      <c r="L21" s="67">
        <f t="shared" si="7"/>
        <v>22452</v>
      </c>
      <c r="M21" s="67">
        <f t="shared" si="7"/>
        <v>22501</v>
      </c>
      <c r="N21" s="67">
        <f t="shared" si="7"/>
        <v>25420</v>
      </c>
      <c r="O21" s="67">
        <f t="shared" si="7"/>
        <v>26289</v>
      </c>
      <c r="P21" s="67">
        <f t="shared" si="7"/>
        <v>25597</v>
      </c>
      <c r="Q21" s="67">
        <f t="shared" si="7"/>
        <v>27935</v>
      </c>
      <c r="R21" s="67">
        <f t="shared" si="7"/>
        <v>30684</v>
      </c>
      <c r="S21" s="67">
        <f t="shared" si="7"/>
        <v>26660</v>
      </c>
      <c r="T21" s="67">
        <v>25353</v>
      </c>
      <c r="V21" s="67">
        <f t="shared" si="0"/>
        <v>25353</v>
      </c>
      <c r="W21" s="67">
        <f>SUM(W16:W20)</f>
        <v>23953</v>
      </c>
      <c r="X21" s="67">
        <f>SUM(X16:X20)</f>
        <v>27643.600000000002</v>
      </c>
      <c r="Y21" s="67">
        <f>SUM(Y16:Y20)</f>
        <v>27888.300000000003</v>
      </c>
      <c r="AA21" s="78" t="s">
        <v>29</v>
      </c>
      <c r="AB21" s="83">
        <v>2.75E-2</v>
      </c>
      <c r="AC21" s="83">
        <v>2.75E-2</v>
      </c>
      <c r="AD21" s="83">
        <v>2.75E-2</v>
      </c>
      <c r="AE21" s="83">
        <v>2.75E-2</v>
      </c>
    </row>
    <row r="22" spans="1:32">
      <c r="A22" s="51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W22" s="125"/>
      <c r="X22" s="125"/>
      <c r="Y22" s="125"/>
      <c r="AA22" s="80" t="s">
        <v>140</v>
      </c>
      <c r="AB22" s="84">
        <f>AB20*AB10+AB21</f>
        <v>0.79010142953135398</v>
      </c>
      <c r="AC22" s="106">
        <f>AC20*AC10+AC21</f>
        <v>0.89900264112818717</v>
      </c>
      <c r="AD22" s="84">
        <f>AD20*AD10+AD21</f>
        <v>1.1177897916189985</v>
      </c>
      <c r="AE22" s="84">
        <f>AE20*AE10+AE21</f>
        <v>0.75782984922677266</v>
      </c>
      <c r="AF22" s="68">
        <f>SUM(50000/AC38)</f>
        <v>1749.4751574527643</v>
      </c>
    </row>
    <row r="23" spans="1:32">
      <c r="A23" s="52" t="s">
        <v>95</v>
      </c>
      <c r="B23" s="141">
        <v>0</v>
      </c>
      <c r="C23" s="141">
        <v>0</v>
      </c>
      <c r="D23" s="141">
        <v>0</v>
      </c>
      <c r="E23" s="141">
        <v>87</v>
      </c>
      <c r="F23" s="141">
        <v>163</v>
      </c>
      <c r="G23" s="141">
        <v>323</v>
      </c>
      <c r="H23" s="141">
        <v>0</v>
      </c>
      <c r="I23" s="141">
        <v>0</v>
      </c>
      <c r="J23" s="141">
        <v>0</v>
      </c>
      <c r="K23" s="141">
        <v>-549</v>
      </c>
      <c r="L23" s="141">
        <v>-4171</v>
      </c>
      <c r="M23" s="141">
        <v>6127</v>
      </c>
      <c r="N23" s="141">
        <v>412</v>
      </c>
      <c r="O23" s="141">
        <v>-1776</v>
      </c>
      <c r="P23" s="141">
        <v>5288</v>
      </c>
      <c r="Q23" s="141">
        <v>2893</v>
      </c>
      <c r="R23" s="141">
        <v>3514</v>
      </c>
      <c r="S23" s="141">
        <v>-285</v>
      </c>
      <c r="T23" s="141">
        <v>-285</v>
      </c>
      <c r="V23" s="141">
        <f t="shared" si="0"/>
        <v>-285</v>
      </c>
      <c r="W23" s="141">
        <f>T23</f>
        <v>-285</v>
      </c>
      <c r="X23" s="141">
        <f>SUM(V23)</f>
        <v>-285</v>
      </c>
      <c r="Y23" s="141">
        <f>SUM(W23)</f>
        <v>-285</v>
      </c>
      <c r="AA23" s="78" t="s">
        <v>9</v>
      </c>
      <c r="AB23" s="114">
        <f>V41</f>
        <v>85408.41</v>
      </c>
      <c r="AC23" s="114">
        <f>W41</f>
        <v>90408.41</v>
      </c>
      <c r="AD23" s="114">
        <f>X41</f>
        <v>95408.41</v>
      </c>
      <c r="AE23" s="114">
        <f>Y41</f>
        <v>100408.41</v>
      </c>
    </row>
    <row r="24" spans="1:32">
      <c r="A24" s="52" t="s">
        <v>96</v>
      </c>
      <c r="B24" s="141">
        <v>323.60000000000002</v>
      </c>
      <c r="C24" s="141">
        <v>629.6</v>
      </c>
      <c r="D24" s="141">
        <v>738.9</v>
      </c>
      <c r="E24" s="141">
        <v>603.4</v>
      </c>
      <c r="F24" s="141">
        <v>412.5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V24" s="141">
        <f t="shared" si="0"/>
        <v>0</v>
      </c>
      <c r="W24" s="105">
        <v>0</v>
      </c>
      <c r="X24" s="105">
        <v>0</v>
      </c>
      <c r="Y24" s="105">
        <v>0</v>
      </c>
      <c r="AA24" s="80" t="s">
        <v>10</v>
      </c>
      <c r="AB24" s="115">
        <f>+AB23*AB22</f>
        <v>67481.306834999996</v>
      </c>
      <c r="AC24" s="115">
        <f>+AC23*AC22</f>
        <v>81277.399370200015</v>
      </c>
      <c r="AD24" s="115">
        <f>+AD23*AD22</f>
        <v>106646.54673259998</v>
      </c>
      <c r="AE24" s="115">
        <f>+AE23*AE22</f>
        <v>76092.490211399971</v>
      </c>
    </row>
    <row r="25" spans="1:32">
      <c r="A25" s="51" t="s">
        <v>97</v>
      </c>
      <c r="B25" s="145">
        <f>SUM(B21-B23+B24)</f>
        <v>13240.6</v>
      </c>
      <c r="C25" s="145">
        <f t="shared" ref="C25:S25" si="8">SUM(C21-C23+C24)</f>
        <v>15439.6</v>
      </c>
      <c r="D25" s="145">
        <f t="shared" si="8"/>
        <v>19484.900000000001</v>
      </c>
      <c r="E25" s="145">
        <f t="shared" si="8"/>
        <v>17780.400000000001</v>
      </c>
      <c r="F25" s="145">
        <f t="shared" si="8"/>
        <v>15739.5</v>
      </c>
      <c r="G25" s="145">
        <f t="shared" si="8"/>
        <v>16313</v>
      </c>
      <c r="H25" s="145">
        <f t="shared" si="8"/>
        <v>18005</v>
      </c>
      <c r="I25" s="145">
        <f t="shared" si="8"/>
        <v>20857</v>
      </c>
      <c r="J25" s="145">
        <f t="shared" si="8"/>
        <v>23842</v>
      </c>
      <c r="K25" s="145">
        <f t="shared" si="8"/>
        <v>25181</v>
      </c>
      <c r="L25" s="145">
        <f t="shared" si="8"/>
        <v>26623</v>
      </c>
      <c r="M25" s="145">
        <f t="shared" si="8"/>
        <v>16374</v>
      </c>
      <c r="N25" s="145">
        <f t="shared" si="8"/>
        <v>25008</v>
      </c>
      <c r="O25" s="145">
        <f t="shared" si="8"/>
        <v>28065</v>
      </c>
      <c r="P25" s="145">
        <f t="shared" si="8"/>
        <v>20309</v>
      </c>
      <c r="Q25" s="145">
        <f t="shared" si="8"/>
        <v>25042</v>
      </c>
      <c r="R25" s="145">
        <f t="shared" si="8"/>
        <v>27170</v>
      </c>
      <c r="S25" s="145">
        <f t="shared" si="8"/>
        <v>26945</v>
      </c>
      <c r="T25" s="145">
        <v>25638</v>
      </c>
      <c r="V25" s="145">
        <f t="shared" si="0"/>
        <v>25638</v>
      </c>
      <c r="W25" s="67">
        <f>SUM(W21+W24-W23)</f>
        <v>24238</v>
      </c>
      <c r="X25" s="67">
        <f>SUM(X21+X24-X23)</f>
        <v>27928.600000000002</v>
      </c>
      <c r="Y25" s="67">
        <f>SUM(Y21+Y24-Y23)</f>
        <v>28173.300000000003</v>
      </c>
      <c r="Z25" s="85"/>
      <c r="AA25" s="78" t="s">
        <v>11</v>
      </c>
      <c r="AB25" s="102">
        <f>'Implied Stock Prices &amp; Net SVC'!H24</f>
        <v>0</v>
      </c>
      <c r="AC25" s="87">
        <f>'Implied Stock Prices &amp; Net SVC'!I24</f>
        <v>0</v>
      </c>
      <c r="AD25" s="87">
        <f>'Implied Stock Prices &amp; Net SVC'!J24</f>
        <v>0</v>
      </c>
      <c r="AE25" s="87">
        <f>+AD25</f>
        <v>0</v>
      </c>
    </row>
    <row r="26" spans="1:32">
      <c r="A26" s="51" t="s">
        <v>98</v>
      </c>
      <c r="B26" s="145">
        <f>SUM(B10-B25)</f>
        <v>4376.3999999999996</v>
      </c>
      <c r="C26" s="145">
        <f t="shared" ref="C26:S26" si="9">SUM(C10-C25)</f>
        <v>7098.4</v>
      </c>
      <c r="D26" s="145">
        <f t="shared" si="9"/>
        <v>7752.0999999999985</v>
      </c>
      <c r="E26" s="145">
        <f t="shared" si="9"/>
        <v>5167.5999999999985</v>
      </c>
      <c r="F26" s="145">
        <f t="shared" si="9"/>
        <v>4705.5</v>
      </c>
      <c r="G26" s="145">
        <f t="shared" si="9"/>
        <v>5811</v>
      </c>
      <c r="H26" s="145">
        <f t="shared" si="9"/>
        <v>6357</v>
      </c>
      <c r="I26" s="145">
        <f t="shared" si="9"/>
        <v>6799</v>
      </c>
      <c r="J26" s="145">
        <f t="shared" si="9"/>
        <v>10772</v>
      </c>
      <c r="K26" s="145">
        <f t="shared" si="9"/>
        <v>2845</v>
      </c>
      <c r="L26" s="145">
        <f t="shared" si="9"/>
        <v>-1884</v>
      </c>
      <c r="M26" s="145">
        <f t="shared" si="9"/>
        <v>6984</v>
      </c>
      <c r="N26" s="145">
        <f t="shared" si="9"/>
        <v>6614</v>
      </c>
      <c r="O26" s="145">
        <f t="shared" si="9"/>
        <v>4338</v>
      </c>
      <c r="P26" s="145">
        <f t="shared" si="9"/>
        <v>5803</v>
      </c>
      <c r="Q26" s="145">
        <f t="shared" si="9"/>
        <v>7375</v>
      </c>
      <c r="R26" s="145">
        <f t="shared" si="9"/>
        <v>7105</v>
      </c>
      <c r="S26" s="145">
        <f t="shared" si="9"/>
        <v>8210</v>
      </c>
      <c r="T26" s="145">
        <v>7222</v>
      </c>
      <c r="V26" s="145">
        <f t="shared" si="0"/>
        <v>7222</v>
      </c>
      <c r="W26" s="67">
        <f>SUM(W10-W25)</f>
        <v>8802</v>
      </c>
      <c r="X26" s="67">
        <f>SUM(X10)-X25</f>
        <v>11719.399999999998</v>
      </c>
      <c r="Y26" s="67">
        <f>Y10-Y25</f>
        <v>8170.6999999999971</v>
      </c>
      <c r="Z26" s="85"/>
      <c r="AA26" s="80" t="s">
        <v>12</v>
      </c>
      <c r="AB26" s="88">
        <f>'Implied Stock Prices &amp; Net SVC'!H25</f>
        <v>0</v>
      </c>
      <c r="AC26" s="101">
        <v>-5000</v>
      </c>
      <c r="AD26" s="101">
        <v>-10000</v>
      </c>
      <c r="AE26" s="101">
        <v>-15000</v>
      </c>
    </row>
    <row r="27" spans="1:32">
      <c r="A27" s="52" t="s">
        <v>92</v>
      </c>
      <c r="B27" s="142">
        <v>0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V27" s="142">
        <f t="shared" si="0"/>
        <v>0</v>
      </c>
      <c r="W27" s="105">
        <v>0</v>
      </c>
      <c r="X27" s="105">
        <v>0</v>
      </c>
      <c r="Y27" s="105">
        <v>0</v>
      </c>
      <c r="Z27" s="85"/>
      <c r="AA27" s="78" t="s">
        <v>13</v>
      </c>
      <c r="AB27" s="87">
        <f>'Implied Stock Prices &amp; Net SVC'!H26</f>
        <v>0</v>
      </c>
      <c r="AC27" s="87">
        <f>'Implied Stock Prices &amp; Net SVC'!I26</f>
        <v>0</v>
      </c>
      <c r="AD27" s="87">
        <f>'Implied Stock Prices &amp; Net SVC'!J26</f>
        <v>0</v>
      </c>
      <c r="AE27" s="87">
        <f t="shared" ref="AE27:AE29" si="10">+AD27</f>
        <v>0</v>
      </c>
    </row>
    <row r="28" spans="1:32">
      <c r="A28" s="51" t="s">
        <v>99</v>
      </c>
      <c r="B28" s="145">
        <f>SUM(B26-B27)</f>
        <v>4376.3999999999996</v>
      </c>
      <c r="C28" s="145">
        <f t="shared" ref="C28:S28" si="11">SUM(C26-C27)</f>
        <v>7098.4</v>
      </c>
      <c r="D28" s="145">
        <f t="shared" si="11"/>
        <v>7752.0999999999985</v>
      </c>
      <c r="E28" s="145">
        <f t="shared" si="11"/>
        <v>5167.5999999999985</v>
      </c>
      <c r="F28" s="145">
        <f t="shared" si="11"/>
        <v>4705.5</v>
      </c>
      <c r="G28" s="145">
        <f t="shared" si="11"/>
        <v>5811</v>
      </c>
      <c r="H28" s="145">
        <f t="shared" si="11"/>
        <v>6357</v>
      </c>
      <c r="I28" s="145">
        <f t="shared" si="11"/>
        <v>6799</v>
      </c>
      <c r="J28" s="145">
        <f t="shared" si="11"/>
        <v>10772</v>
      </c>
      <c r="K28" s="145">
        <f t="shared" si="11"/>
        <v>2845</v>
      </c>
      <c r="L28" s="145">
        <f t="shared" si="11"/>
        <v>-1884</v>
      </c>
      <c r="M28" s="145">
        <f t="shared" si="11"/>
        <v>6984</v>
      </c>
      <c r="N28" s="145">
        <f t="shared" si="11"/>
        <v>6614</v>
      </c>
      <c r="O28" s="145">
        <f t="shared" si="11"/>
        <v>4338</v>
      </c>
      <c r="P28" s="145">
        <f t="shared" si="11"/>
        <v>5803</v>
      </c>
      <c r="Q28" s="145">
        <f t="shared" si="11"/>
        <v>7375</v>
      </c>
      <c r="R28" s="145">
        <f t="shared" si="11"/>
        <v>7105</v>
      </c>
      <c r="S28" s="145">
        <f t="shared" si="11"/>
        <v>8210</v>
      </c>
      <c r="T28" s="145">
        <f>SUM(T32-T30-T29)</f>
        <v>7222</v>
      </c>
      <c r="V28" s="145">
        <f t="shared" si="0"/>
        <v>7222</v>
      </c>
      <c r="W28" s="67">
        <f>+W27+W26</f>
        <v>8802</v>
      </c>
      <c r="X28" s="67">
        <f>+X27+X26</f>
        <v>11719.399999999998</v>
      </c>
      <c r="Y28" s="67">
        <f>+Y27+Y26</f>
        <v>8170.6999999999971</v>
      </c>
      <c r="AA28" s="80" t="s">
        <v>14</v>
      </c>
      <c r="AB28" s="88">
        <f>'Implied Stock Prices &amp; Net SVC'!H27</f>
        <v>0</v>
      </c>
      <c r="AC28" s="88">
        <f>'Implied Stock Prices &amp; Net SVC'!I27</f>
        <v>0</v>
      </c>
      <c r="AD28" s="88">
        <f>'Implied Stock Prices &amp; Net SVC'!J27</f>
        <v>0</v>
      </c>
      <c r="AE28" s="88">
        <f t="shared" si="10"/>
        <v>0</v>
      </c>
    </row>
    <row r="29" spans="1:32">
      <c r="A29" s="52" t="s">
        <v>100</v>
      </c>
      <c r="B29" s="142">
        <v>0</v>
      </c>
      <c r="C29" s="141">
        <v>-18</v>
      </c>
      <c r="D29" s="141">
        <v>11</v>
      </c>
      <c r="E29" s="141">
        <v>67</v>
      </c>
      <c r="F29" s="141">
        <v>81</v>
      </c>
      <c r="G29" s="141">
        <v>74</v>
      </c>
      <c r="H29" s="141">
        <v>-59</v>
      </c>
      <c r="I29" s="141">
        <v>-105</v>
      </c>
      <c r="J29" s="141">
        <v>-7</v>
      </c>
      <c r="K29" s="141">
        <v>-831</v>
      </c>
      <c r="L29" s="141">
        <v>0</v>
      </c>
      <c r="M29" s="141">
        <v>0</v>
      </c>
      <c r="N29" s="141">
        <v>-76</v>
      </c>
      <c r="O29" s="141">
        <v>-65</v>
      </c>
      <c r="P29" s="141">
        <v>89</v>
      </c>
      <c r="Q29" s="141">
        <v>50</v>
      </c>
      <c r="R29" s="141">
        <v>-4</v>
      </c>
      <c r="S29" s="141">
        <v>87</v>
      </c>
      <c r="T29" s="141">
        <v>87</v>
      </c>
      <c r="V29" s="141">
        <f t="shared" si="0"/>
        <v>87</v>
      </c>
      <c r="W29" s="68">
        <f>+V29</f>
        <v>87</v>
      </c>
      <c r="X29" s="68">
        <f>SUM(V29)</f>
        <v>87</v>
      </c>
      <c r="Y29" s="68">
        <f>V29</f>
        <v>87</v>
      </c>
      <c r="AA29" s="78" t="s">
        <v>15</v>
      </c>
      <c r="AB29" s="87">
        <f>'Implied Stock Prices &amp; Net SVC'!H28</f>
        <v>0</v>
      </c>
      <c r="AC29" s="87">
        <f>'Implied Stock Prices &amp; Net SVC'!I28</f>
        <v>0</v>
      </c>
      <c r="AD29" s="87">
        <f>'Implied Stock Prices &amp; Net SVC'!J28</f>
        <v>0</v>
      </c>
      <c r="AE29" s="87">
        <f t="shared" si="10"/>
        <v>0</v>
      </c>
    </row>
    <row r="30" spans="1:32">
      <c r="A30" s="52" t="s">
        <v>102</v>
      </c>
      <c r="B30" s="141">
        <v>95.3</v>
      </c>
      <c r="C30" s="141">
        <v>98.4</v>
      </c>
      <c r="D30" s="141">
        <v>158.19999999999999</v>
      </c>
      <c r="E30" s="141">
        <v>162.4</v>
      </c>
      <c r="F30" s="141">
        <v>176.9</v>
      </c>
      <c r="G30" s="141">
        <v>171</v>
      </c>
      <c r="H30" s="141">
        <v>163.69999999999999</v>
      </c>
      <c r="I30" s="141">
        <v>138.6</v>
      </c>
      <c r="J30" s="141">
        <v>194.6</v>
      </c>
      <c r="K30" s="141">
        <v>253.5</v>
      </c>
      <c r="L30" s="141">
        <v>241.2</v>
      </c>
      <c r="M30" s="141">
        <v>260</v>
      </c>
      <c r="N30" s="141">
        <v>251.1</v>
      </c>
      <c r="O30" s="141">
        <v>247.5</v>
      </c>
      <c r="P30" s="141">
        <v>258.7</v>
      </c>
      <c r="Q30" s="141">
        <v>254.7</v>
      </c>
      <c r="R30" s="141">
        <v>226.6</v>
      </c>
      <c r="S30" s="141">
        <v>221.2</v>
      </c>
      <c r="T30" s="141">
        <v>221.2</v>
      </c>
      <c r="V30" s="141">
        <f t="shared" si="0"/>
        <v>221.2</v>
      </c>
      <c r="W30" s="105">
        <f>+V30</f>
        <v>221.2</v>
      </c>
      <c r="X30" s="105">
        <f>+W30</f>
        <v>221.2</v>
      </c>
      <c r="Y30" s="105">
        <f>+X30</f>
        <v>221.2</v>
      </c>
      <c r="AA30" s="80" t="s">
        <v>16</v>
      </c>
      <c r="AB30" s="101">
        <f>'Implied Stock Prices &amp; Net SVC'!H29</f>
        <v>-4471.5935783016002</v>
      </c>
      <c r="AC30" s="101">
        <f>'Implied Stock Prices &amp; Net SVC'!I29</f>
        <v>-4471.5935783016002</v>
      </c>
      <c r="AD30" s="101">
        <f>'Implied Stock Prices &amp; Net SVC'!J29</f>
        <v>-4471.5935783016002</v>
      </c>
      <c r="AE30" s="101">
        <f>+AB30</f>
        <v>-4471.5935783016002</v>
      </c>
    </row>
    <row r="31" spans="1:32">
      <c r="A31" s="52" t="s">
        <v>103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V31" s="77">
        <f t="shared" si="0"/>
        <v>0</v>
      </c>
      <c r="W31" s="68">
        <v>0</v>
      </c>
      <c r="X31" s="68">
        <v>0</v>
      </c>
      <c r="Y31" s="68">
        <v>0</v>
      </c>
      <c r="AA31" s="78" t="s">
        <v>17</v>
      </c>
      <c r="AB31" s="102">
        <f>'Implied Stock Prices &amp; Net SVC'!H30</f>
        <v>-7520</v>
      </c>
      <c r="AC31" s="102">
        <f>'Implied Stock Prices &amp; Net SVC'!I30</f>
        <v>-7520</v>
      </c>
      <c r="AD31" s="102">
        <f>'Implied Stock Prices &amp; Net SVC'!J30</f>
        <v>-7520</v>
      </c>
      <c r="AE31" s="102">
        <f t="shared" ref="AE31:AE34" si="12">+AD31</f>
        <v>-7520</v>
      </c>
    </row>
    <row r="32" spans="1:32">
      <c r="A32" s="51" t="s">
        <v>105</v>
      </c>
      <c r="B32" s="67">
        <f t="shared" ref="B32:S32" si="13">+SUM(B28:B31)</f>
        <v>4471.7</v>
      </c>
      <c r="C32" s="67">
        <f t="shared" si="13"/>
        <v>7178.7999999999993</v>
      </c>
      <c r="D32" s="67">
        <f t="shared" si="13"/>
        <v>7921.2999999999984</v>
      </c>
      <c r="E32" s="67">
        <f t="shared" si="13"/>
        <v>5396.9999999999982</v>
      </c>
      <c r="F32" s="67">
        <f t="shared" si="13"/>
        <v>4963.3999999999996</v>
      </c>
      <c r="G32" s="67">
        <f t="shared" si="13"/>
        <v>6056</v>
      </c>
      <c r="H32" s="67">
        <f t="shared" si="13"/>
        <v>6461.7</v>
      </c>
      <c r="I32" s="67">
        <f t="shared" si="13"/>
        <v>6832.6</v>
      </c>
      <c r="J32" s="67">
        <f t="shared" si="13"/>
        <v>10959.6</v>
      </c>
      <c r="K32" s="67">
        <f t="shared" si="13"/>
        <v>2267.5</v>
      </c>
      <c r="L32" s="67">
        <f t="shared" si="13"/>
        <v>-1642.8</v>
      </c>
      <c r="M32" s="67">
        <f t="shared" si="13"/>
        <v>7244</v>
      </c>
      <c r="N32" s="67">
        <f t="shared" si="13"/>
        <v>6789.1</v>
      </c>
      <c r="O32" s="67">
        <f t="shared" si="13"/>
        <v>4520.5</v>
      </c>
      <c r="P32" s="67">
        <f t="shared" si="13"/>
        <v>6150.7</v>
      </c>
      <c r="Q32" s="67">
        <f t="shared" si="13"/>
        <v>7679.7</v>
      </c>
      <c r="R32" s="67">
        <f t="shared" si="13"/>
        <v>7327.6</v>
      </c>
      <c r="S32" s="67">
        <f t="shared" si="13"/>
        <v>8518.2000000000007</v>
      </c>
      <c r="T32" s="67">
        <v>7530.2</v>
      </c>
      <c r="V32" s="67">
        <f t="shared" si="0"/>
        <v>7530.2</v>
      </c>
      <c r="W32" s="67">
        <f>+SUM(W28:W31)</f>
        <v>9110.2000000000007</v>
      </c>
      <c r="X32" s="67">
        <f>+SUM(X28:X31)</f>
        <v>12027.599999999999</v>
      </c>
      <c r="Y32" s="67">
        <f>+SUM(Y28:Y31)</f>
        <v>8478.8999999999978</v>
      </c>
      <c r="AA32" s="80" t="s">
        <v>18</v>
      </c>
      <c r="AB32" s="101">
        <f>'Implied Stock Prices &amp; Net SVC'!H31</f>
        <v>-1165</v>
      </c>
      <c r="AC32" s="101">
        <f>'Implied Stock Prices &amp; Net SVC'!I31</f>
        <v>-1165</v>
      </c>
      <c r="AD32" s="101">
        <f>'Implied Stock Prices &amp; Net SVC'!J31</f>
        <v>-1165</v>
      </c>
      <c r="AE32" s="101">
        <f t="shared" si="12"/>
        <v>-1165</v>
      </c>
    </row>
    <row r="33" spans="1:31">
      <c r="A33" s="51" t="s">
        <v>106</v>
      </c>
      <c r="B33" s="91">
        <f t="shared" ref="B33:S33" si="14">+B32/B10</f>
        <v>0.25382868819889876</v>
      </c>
      <c r="C33" s="91">
        <f t="shared" si="14"/>
        <v>0.31851983317064508</v>
      </c>
      <c r="D33" s="91">
        <f t="shared" si="14"/>
        <v>0.29082865220104998</v>
      </c>
      <c r="E33" s="91">
        <f t="shared" si="14"/>
        <v>0.23518389402126538</v>
      </c>
      <c r="F33" s="91">
        <f t="shared" si="14"/>
        <v>0.24276840303252628</v>
      </c>
      <c r="G33" s="91">
        <f t="shared" si="14"/>
        <v>0.27372988609654675</v>
      </c>
      <c r="H33" s="91">
        <f t="shared" si="14"/>
        <v>0.26523684426565963</v>
      </c>
      <c r="I33" s="91">
        <f t="shared" si="14"/>
        <v>0.24705669655770901</v>
      </c>
      <c r="J33" s="91">
        <f t="shared" si="14"/>
        <v>0.31662333159993067</v>
      </c>
      <c r="K33" s="91">
        <f t="shared" si="14"/>
        <v>8.0907014914722047E-2</v>
      </c>
      <c r="L33" s="91">
        <f t="shared" si="14"/>
        <v>-6.640527102954849E-2</v>
      </c>
      <c r="M33" s="91">
        <f t="shared" si="14"/>
        <v>0.31012929189142907</v>
      </c>
      <c r="N33" s="91">
        <f t="shared" si="14"/>
        <v>0.2146954651824679</v>
      </c>
      <c r="O33" s="91">
        <f t="shared" si="14"/>
        <v>0.13950868746720982</v>
      </c>
      <c r="P33" s="91">
        <f t="shared" si="14"/>
        <v>0.23555070465686273</v>
      </c>
      <c r="Q33" s="91">
        <f t="shared" si="14"/>
        <v>0.236903476570935</v>
      </c>
      <c r="R33" s="91">
        <f t="shared" si="14"/>
        <v>0.21378847556528083</v>
      </c>
      <c r="S33" s="91">
        <f t="shared" si="14"/>
        <v>0.24230408192291283</v>
      </c>
      <c r="T33" s="91">
        <f>SUM(T32/T10)</f>
        <v>0.22791162227602904</v>
      </c>
      <c r="V33" s="91">
        <f t="shared" si="0"/>
        <v>0.22791162227602904</v>
      </c>
      <c r="W33" s="91">
        <f>+W32/W10</f>
        <v>0.27573244552058113</v>
      </c>
      <c r="X33" s="91">
        <f>+X32/X10</f>
        <v>0.30335956416464888</v>
      </c>
      <c r="Y33" s="91">
        <f>+Y32/Y10</f>
        <v>0.23329572969403473</v>
      </c>
      <c r="AA33" s="78" t="s">
        <v>19</v>
      </c>
      <c r="AB33" s="102">
        <f>'Implied Stock Prices &amp; Net SVC'!H32</f>
        <v>-22.987063455200001</v>
      </c>
      <c r="AC33" s="102">
        <f>'Implied Stock Prices &amp; Net SVC'!I32</f>
        <v>-22.987063455200001</v>
      </c>
      <c r="AD33" s="102">
        <f>'Implied Stock Prices &amp; Net SVC'!J32</f>
        <v>-22.987063455200001</v>
      </c>
      <c r="AE33" s="102">
        <f t="shared" si="12"/>
        <v>-22.987063455200001</v>
      </c>
    </row>
    <row r="34" spans="1:31">
      <c r="A34" s="51" t="s">
        <v>107</v>
      </c>
      <c r="B34" s="144">
        <v>0.37</v>
      </c>
      <c r="C34" s="144">
        <v>0.378</v>
      </c>
      <c r="D34" s="144">
        <v>0.36799999999999999</v>
      </c>
      <c r="E34" s="144">
        <v>0.36599999999999999</v>
      </c>
      <c r="F34" s="144">
        <v>0.35599999999999998</v>
      </c>
      <c r="G34" s="144">
        <v>0.318</v>
      </c>
      <c r="H34" s="144">
        <v>0.29399999999999998</v>
      </c>
      <c r="I34" s="144">
        <v>0.27300000000000002</v>
      </c>
      <c r="J34" s="144">
        <v>0.28599999999999998</v>
      </c>
      <c r="K34" s="144">
        <v>0.26700000000000002</v>
      </c>
      <c r="L34" s="144">
        <v>0.23699999999999999</v>
      </c>
      <c r="M34" s="144">
        <v>0.21099999999999999</v>
      </c>
      <c r="N34" s="144">
        <v>0.20200000000000001</v>
      </c>
      <c r="O34" s="144">
        <v>0.22900000000000001</v>
      </c>
      <c r="P34" s="144">
        <v>0.22600000000000001</v>
      </c>
      <c r="Q34" s="144">
        <v>0.216</v>
      </c>
      <c r="R34" s="144">
        <v>0.20399999999999999</v>
      </c>
      <c r="S34" s="144">
        <v>0.22600000000000001</v>
      </c>
      <c r="T34" s="144">
        <v>0.22600000000000001</v>
      </c>
      <c r="V34" s="144">
        <f t="shared" si="0"/>
        <v>0.22600000000000001</v>
      </c>
      <c r="W34" s="99">
        <v>0.22600000000000001</v>
      </c>
      <c r="X34" s="91">
        <f>+W34</f>
        <v>0.22600000000000001</v>
      </c>
      <c r="Y34" s="91">
        <f>Y35/Y32</f>
        <v>0.22600000000000001</v>
      </c>
      <c r="AA34" s="80" t="s">
        <v>20</v>
      </c>
      <c r="AB34" s="103">
        <f>'Implied Stock Prices &amp; Net SVC'!H33</f>
        <v>-194</v>
      </c>
      <c r="AC34" s="103">
        <f>'Implied Stock Prices &amp; Net SVC'!I33</f>
        <v>-194</v>
      </c>
      <c r="AD34" s="103">
        <f>'Implied Stock Prices &amp; Net SVC'!J33</f>
        <v>-194</v>
      </c>
      <c r="AE34" s="103">
        <f t="shared" si="12"/>
        <v>-194</v>
      </c>
    </row>
    <row r="35" spans="1:31">
      <c r="A35" s="52" t="s">
        <v>108</v>
      </c>
      <c r="B35" s="141">
        <v>1654.14</v>
      </c>
      <c r="C35" s="141">
        <v>2716.9</v>
      </c>
      <c r="D35" s="141">
        <v>2913.94</v>
      </c>
      <c r="E35" s="141">
        <v>1949.77</v>
      </c>
      <c r="F35" s="141">
        <v>1737.66</v>
      </c>
      <c r="G35" s="141">
        <v>1901.86</v>
      </c>
      <c r="H35" s="141">
        <v>1916.17</v>
      </c>
      <c r="I35" s="141">
        <v>1896.01</v>
      </c>
      <c r="J35" s="141">
        <v>3140.22</v>
      </c>
      <c r="K35" s="141">
        <v>827.8</v>
      </c>
      <c r="L35" s="141">
        <v>-389.29</v>
      </c>
      <c r="M35" s="141">
        <v>1526.8</v>
      </c>
      <c r="N35" s="141">
        <v>1384.32</v>
      </c>
      <c r="O35" s="141">
        <v>1050.67</v>
      </c>
      <c r="P35" s="141">
        <v>1368.01</v>
      </c>
      <c r="Q35" s="141">
        <v>1648.43</v>
      </c>
      <c r="R35" s="141">
        <v>1492.23</v>
      </c>
      <c r="S35" s="141">
        <v>1909.4</v>
      </c>
      <c r="T35" s="67">
        <v>1701.26</v>
      </c>
      <c r="V35" s="67">
        <f t="shared" si="0"/>
        <v>1701.26</v>
      </c>
      <c r="W35" s="68">
        <f>SUM(W34*W32)</f>
        <v>2058.9052000000001</v>
      </c>
      <c r="X35" s="68">
        <f>+W34*X32</f>
        <v>2718.2375999999999</v>
      </c>
      <c r="Y35" s="68">
        <f>+X34*Y32</f>
        <v>1916.2313999999997</v>
      </c>
      <c r="AA35" s="78" t="s">
        <v>4</v>
      </c>
      <c r="AB35" s="113">
        <f>SUM(AB24:AB34)</f>
        <v>54107.726193243194</v>
      </c>
      <c r="AC35" s="113">
        <f>SUM(AC24:AC34)</f>
        <v>62903.818728443213</v>
      </c>
      <c r="AD35" s="113">
        <f>SUM(AD24:AD34)</f>
        <v>83272.966090843169</v>
      </c>
      <c r="AE35" s="113">
        <f>SUM(AE24:AE34)</f>
        <v>47718.909569643169</v>
      </c>
    </row>
    <row r="36" spans="1:31">
      <c r="A36" s="51" t="s">
        <v>110</v>
      </c>
      <c r="B36" s="145">
        <f>SUM(B32-B35)</f>
        <v>2817.5599999999995</v>
      </c>
      <c r="C36" s="145">
        <f t="shared" ref="C36:S36" si="15">SUM(C32-C35)</f>
        <v>4461.8999999999996</v>
      </c>
      <c r="D36" s="145">
        <f t="shared" si="15"/>
        <v>5007.3599999999988</v>
      </c>
      <c r="E36" s="145">
        <f t="shared" si="15"/>
        <v>3447.2299999999982</v>
      </c>
      <c r="F36" s="145">
        <f t="shared" si="15"/>
        <v>3225.74</v>
      </c>
      <c r="G36" s="145">
        <f t="shared" si="15"/>
        <v>4154.1400000000003</v>
      </c>
      <c r="H36" s="145">
        <f t="shared" si="15"/>
        <v>4545.53</v>
      </c>
      <c r="I36" s="145">
        <f t="shared" si="15"/>
        <v>4936.59</v>
      </c>
      <c r="J36" s="145">
        <f t="shared" si="15"/>
        <v>7819.380000000001</v>
      </c>
      <c r="K36" s="145">
        <f t="shared" si="15"/>
        <v>1439.7</v>
      </c>
      <c r="L36" s="145">
        <f t="shared" si="15"/>
        <v>-1253.51</v>
      </c>
      <c r="M36" s="145">
        <f t="shared" si="15"/>
        <v>5717.2</v>
      </c>
      <c r="N36" s="145">
        <f t="shared" si="15"/>
        <v>5404.7800000000007</v>
      </c>
      <c r="O36" s="145">
        <f t="shared" si="15"/>
        <v>3469.83</v>
      </c>
      <c r="P36" s="145">
        <f t="shared" si="15"/>
        <v>4782.6899999999996</v>
      </c>
      <c r="Q36" s="145">
        <f t="shared" si="15"/>
        <v>6031.2699999999995</v>
      </c>
      <c r="R36" s="145">
        <f t="shared" si="15"/>
        <v>5835.3700000000008</v>
      </c>
      <c r="S36" s="145">
        <f t="shared" si="15"/>
        <v>6608.8000000000011</v>
      </c>
      <c r="T36" s="145">
        <v>5828.94</v>
      </c>
      <c r="V36" s="145">
        <f t="shared" si="0"/>
        <v>5828.94</v>
      </c>
      <c r="W36" s="67">
        <f>+W32-W35</f>
        <v>7051.2948000000006</v>
      </c>
      <c r="X36" s="67">
        <f>+X32-X35</f>
        <v>9309.3623999999982</v>
      </c>
      <c r="Y36" s="67">
        <f>+Y32-Y35</f>
        <v>6562.6685999999982</v>
      </c>
      <c r="AA36" s="80" t="s">
        <v>139</v>
      </c>
      <c r="AB36" s="149">
        <f>'Implied Stock Prices &amp; Net SVC'!F35</f>
        <v>1937.024359</v>
      </c>
      <c r="AC36" s="149">
        <f>AB36</f>
        <v>1937.024359</v>
      </c>
      <c r="AD36" s="149">
        <f>'Implied Stock Prices &amp; Net SVC'!H35</f>
        <v>1937.024359</v>
      </c>
      <c r="AE36" s="149">
        <f>'Implied Stock Prices &amp; Net SVC'!H35</f>
        <v>1937.024359</v>
      </c>
    </row>
    <row r="37" spans="1:3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W37" s="68"/>
      <c r="X37" s="86"/>
      <c r="Y37" s="86"/>
      <c r="AA37" s="78" t="s">
        <v>22</v>
      </c>
      <c r="AB37" s="111">
        <f>+AB35/AB36</f>
        <v>27.933425793972265</v>
      </c>
      <c r="AC37" s="111">
        <f>+AC35/AC36</f>
        <v>32.474459309803244</v>
      </c>
      <c r="AD37" s="111">
        <f>+AD35/AD36</f>
        <v>42.990149144966516</v>
      </c>
      <c r="AE37" s="111">
        <f>+AE35/AE36</f>
        <v>24.635162355045619</v>
      </c>
    </row>
    <row r="38" spans="1:31">
      <c r="A38" s="52" t="s">
        <v>69</v>
      </c>
      <c r="B38" s="94">
        <f>SUM(B36/B10)</f>
        <v>0.15993415450984841</v>
      </c>
      <c r="C38" s="94">
        <f t="shared" ref="C38:S38" si="16">C36/C10</f>
        <v>0.19797231342621349</v>
      </c>
      <c r="D38" s="94">
        <f t="shared" si="16"/>
        <v>0.18384403568674959</v>
      </c>
      <c r="E38" s="94">
        <f t="shared" si="16"/>
        <v>0.15021919121492061</v>
      </c>
      <c r="F38" s="94">
        <f t="shared" si="16"/>
        <v>0.15777647346539495</v>
      </c>
      <c r="G38" s="94">
        <f t="shared" si="16"/>
        <v>0.18776622672211174</v>
      </c>
      <c r="H38" s="94">
        <f t="shared" si="16"/>
        <v>0.18658279287414825</v>
      </c>
      <c r="I38" s="94">
        <f t="shared" si="16"/>
        <v>0.17849978304888633</v>
      </c>
      <c r="J38" s="94">
        <f t="shared" si="16"/>
        <v>0.2259022360894436</v>
      </c>
      <c r="K38" s="94">
        <f t="shared" si="16"/>
        <v>5.1370156283451082E-2</v>
      </c>
      <c r="L38" s="94">
        <f t="shared" si="16"/>
        <v>-5.0669388415053154E-2</v>
      </c>
      <c r="M38" s="94">
        <f t="shared" si="16"/>
        <v>0.24476410651596883</v>
      </c>
      <c r="N38" s="94">
        <f t="shared" si="16"/>
        <v>0.17091834798557967</v>
      </c>
      <c r="O38" s="94">
        <f t="shared" si="16"/>
        <v>0.10708360337005833</v>
      </c>
      <c r="P38" s="94">
        <f t="shared" si="16"/>
        <v>0.18316061580882351</v>
      </c>
      <c r="Q38" s="94">
        <f t="shared" si="16"/>
        <v>0.18605268840423234</v>
      </c>
      <c r="R38" s="94">
        <f t="shared" si="16"/>
        <v>0.1702514952589351</v>
      </c>
      <c r="S38" s="94">
        <f t="shared" si="16"/>
        <v>0.18799032854501496</v>
      </c>
      <c r="T38" s="153">
        <f>SUM(T36/T10)</f>
        <v>0.17642070217917674</v>
      </c>
      <c r="V38" s="153">
        <f t="shared" si="0"/>
        <v>0.17642070217917674</v>
      </c>
      <c r="W38" s="94">
        <f>W36/W10</f>
        <v>0.21341691283292979</v>
      </c>
      <c r="X38" s="94">
        <f>X36/X10</f>
        <v>0.23480030266343821</v>
      </c>
      <c r="Y38" s="94">
        <f>Y36/Y10</f>
        <v>0.18057089478318286</v>
      </c>
      <c r="AA38" s="80" t="s">
        <v>23</v>
      </c>
      <c r="AB38" s="108">
        <f>'Implied Stock Prices &amp; Net SVC'!F37</f>
        <v>28.58</v>
      </c>
      <c r="AC38" s="108">
        <f>'Implied Stock Prices &amp; Net SVC'!F37</f>
        <v>28.58</v>
      </c>
      <c r="AD38" s="108">
        <f>'Implied Stock Prices &amp; Net SVC'!H37</f>
        <v>28.58</v>
      </c>
      <c r="AE38" s="108">
        <f>'Implied Stock Prices &amp; Net SVC'!H37</f>
        <v>28.58</v>
      </c>
    </row>
    <row r="39" spans="1:31">
      <c r="A39" s="52" t="s">
        <v>111</v>
      </c>
      <c r="B39" s="95">
        <f t="shared" ref="B39:S39" si="17">SUM(B10/B41)</f>
        <v>1.0488338517868041</v>
      </c>
      <c r="C39" s="95">
        <f t="shared" si="17"/>
        <v>1.2333349567665153</v>
      </c>
      <c r="D39" s="95">
        <f t="shared" si="17"/>
        <v>1.254758264281012</v>
      </c>
      <c r="E39" s="95">
        <f t="shared" si="17"/>
        <v>0.91872259605991791</v>
      </c>
      <c r="F39" s="95">
        <f t="shared" si="17"/>
        <v>0.76987845372106034</v>
      </c>
      <c r="G39" s="95">
        <f t="shared" si="17"/>
        <v>0.78036708716097913</v>
      </c>
      <c r="H39" s="95">
        <f t="shared" si="17"/>
        <v>0.77548003557493173</v>
      </c>
      <c r="I39" s="95">
        <f t="shared" si="17"/>
        <v>0.87434928065992246</v>
      </c>
      <c r="J39" s="95">
        <f t="shared" si="17"/>
        <v>0.9755759347789692</v>
      </c>
      <c r="K39" s="95">
        <f t="shared" si="17"/>
        <v>0.72203523973033301</v>
      </c>
      <c r="L39" s="95">
        <f t="shared" si="17"/>
        <v>0.52770093974665921</v>
      </c>
      <c r="M39" s="95">
        <f t="shared" si="17"/>
        <v>0.3962863970851454</v>
      </c>
      <c r="N39" s="95">
        <f t="shared" si="17"/>
        <v>0.47249843070812458</v>
      </c>
      <c r="O39" s="95">
        <f t="shared" si="17"/>
        <v>0.42683387872559203</v>
      </c>
      <c r="P39" s="95">
        <f t="shared" si="17"/>
        <v>0.3334295280245782</v>
      </c>
      <c r="Q39" s="95">
        <f t="shared" si="17"/>
        <v>0.41306481041284687</v>
      </c>
      <c r="R39" s="95">
        <f t="shared" si="17"/>
        <v>0.42979301344026388</v>
      </c>
      <c r="S39" s="95">
        <f t="shared" si="17"/>
        <v>0.42175287476980849</v>
      </c>
      <c r="T39" s="154">
        <f>SUM(T12/T41)</f>
        <v>0.38684715006402765</v>
      </c>
      <c r="V39" s="154">
        <f t="shared" si="0"/>
        <v>0.38684715006402765</v>
      </c>
      <c r="W39" s="95">
        <f>SUM(W10/W41)</f>
        <v>0.36545272724075117</v>
      </c>
      <c r="X39" s="95">
        <f>X10/X41</f>
        <v>0.41556085045333002</v>
      </c>
      <c r="Y39" s="95">
        <f>Y10/Y41</f>
        <v>0.36196171217132111</v>
      </c>
      <c r="AA39" s="80" t="s">
        <v>24</v>
      </c>
      <c r="AB39" s="89">
        <f>+AB37/AB38-1</f>
        <v>-2.2623310217905312E-2</v>
      </c>
      <c r="AC39" s="89">
        <f>+AC37/AC38-1</f>
        <v>0.13626519628422828</v>
      </c>
      <c r="AD39" s="89">
        <f>+AD37/AD38-1</f>
        <v>0.50420395888616221</v>
      </c>
      <c r="AE39" s="89">
        <f>+AE37/AE38-1</f>
        <v>-0.13802790920064312</v>
      </c>
    </row>
    <row r="40" spans="1:31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W40" s="68"/>
      <c r="X40" s="68"/>
      <c r="Y40" s="68"/>
      <c r="AA40" s="78" t="s">
        <v>30</v>
      </c>
      <c r="AB40" s="124">
        <f>'Implied Stock Prices &amp; Net SVC'!F40</f>
        <v>55360.159546000003</v>
      </c>
      <c r="AC40" s="124">
        <f>+AB40</f>
        <v>55360.159546000003</v>
      </c>
      <c r="AD40" s="124">
        <f>+AC40</f>
        <v>55360.159546000003</v>
      </c>
      <c r="AE40" s="124">
        <f>+AD40</f>
        <v>55360.159546000003</v>
      </c>
    </row>
    <row r="41" spans="1:31">
      <c r="A41" s="52" t="s">
        <v>112</v>
      </c>
      <c r="B41" s="141">
        <v>16796.75</v>
      </c>
      <c r="C41" s="141">
        <v>18274.03</v>
      </c>
      <c r="D41" s="141">
        <v>21706.97</v>
      </c>
      <c r="E41" s="141">
        <v>24978.16</v>
      </c>
      <c r="F41" s="141">
        <v>26556.14</v>
      </c>
      <c r="G41" s="141">
        <v>28350.76</v>
      </c>
      <c r="H41" s="141">
        <v>31415.38</v>
      </c>
      <c r="I41" s="141">
        <v>31630.38</v>
      </c>
      <c r="J41" s="141">
        <v>35480.58</v>
      </c>
      <c r="K41" s="141">
        <v>38815.279999999999</v>
      </c>
      <c r="L41" s="141">
        <v>46880.72</v>
      </c>
      <c r="M41" s="141">
        <v>58942.22</v>
      </c>
      <c r="N41" s="141">
        <v>66925.09</v>
      </c>
      <c r="O41" s="141">
        <v>75914.78</v>
      </c>
      <c r="P41" s="141">
        <v>78313.399999999994</v>
      </c>
      <c r="Q41" s="141">
        <v>78479.210000000006</v>
      </c>
      <c r="R41" s="141">
        <v>79747.69</v>
      </c>
      <c r="S41" s="141">
        <v>83354.5</v>
      </c>
      <c r="T41" s="68">
        <v>85408.41</v>
      </c>
      <c r="V41" s="68">
        <f t="shared" si="0"/>
        <v>85408.41</v>
      </c>
      <c r="W41" s="68">
        <f>SUM(T41+5000)</f>
        <v>90408.41</v>
      </c>
      <c r="X41" s="104">
        <f>SUM(T41+10000)</f>
        <v>95408.41</v>
      </c>
      <c r="Y41" s="104">
        <f>+V41+15000</f>
        <v>100408.41</v>
      </c>
      <c r="AA41" s="80" t="s">
        <v>31</v>
      </c>
      <c r="AB41" s="112">
        <f>+AB35-AB40</f>
        <v>-1252.4333527568087</v>
      </c>
      <c r="AC41" s="112">
        <f>+AC35-AC40</f>
        <v>7543.6591824432107</v>
      </c>
      <c r="AD41" s="112">
        <f>+AD35-AD40</f>
        <v>27912.806544843166</v>
      </c>
      <c r="AE41" s="112">
        <f>+AE35-AE40</f>
        <v>-7641.2499763568339</v>
      </c>
    </row>
    <row r="42" spans="1:31" s="51" customFormat="1" ht="1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67"/>
      <c r="V42" s="67"/>
      <c r="W42" s="52"/>
      <c r="X42" s="52"/>
      <c r="Y42" s="52"/>
      <c r="AA42" s="52"/>
      <c r="AB42" s="52"/>
      <c r="AC42" s="52"/>
      <c r="AD42" s="52"/>
      <c r="AE42" s="52"/>
    </row>
    <row r="43" spans="1:31">
      <c r="A43" s="52" t="s">
        <v>113</v>
      </c>
      <c r="B43" s="94">
        <f t="shared" ref="B43:S43" si="18">+B39*B38</f>
        <v>0.16774435530683018</v>
      </c>
      <c r="C43" s="94">
        <f t="shared" si="18"/>
        <v>0.24416617462048604</v>
      </c>
      <c r="D43" s="94">
        <f t="shared" si="18"/>
        <v>0.23067982311672233</v>
      </c>
      <c r="E43" s="94">
        <f t="shared" si="18"/>
        <v>0.13800976533099307</v>
      </c>
      <c r="F43" s="94">
        <f t="shared" si="18"/>
        <v>0.12146870742510017</v>
      </c>
      <c r="G43" s="94">
        <f t="shared" si="18"/>
        <v>0.14652658341434235</v>
      </c>
      <c r="H43" s="94">
        <f t="shared" si="18"/>
        <v>0.14469123085571461</v>
      </c>
      <c r="I43" s="94">
        <f t="shared" si="18"/>
        <v>0.156071156906746</v>
      </c>
      <c r="J43" s="94">
        <f t="shared" si="18"/>
        <v>0.22038478514161833</v>
      </c>
      <c r="K43" s="94">
        <f t="shared" si="18"/>
        <v>3.7091063107106276E-2</v>
      </c>
      <c r="L43" s="94">
        <f t="shared" si="18"/>
        <v>-2.6738283883012037E-2</v>
      </c>
      <c r="M43" s="94">
        <f t="shared" si="18"/>
        <v>9.6996685906978047E-2</v>
      </c>
      <c r="N43" s="94">
        <f t="shared" si="18"/>
        <v>8.0758651202411547E-2</v>
      </c>
      <c r="O43" s="94">
        <f t="shared" si="18"/>
        <v>4.5706909774354876E-2</v>
      </c>
      <c r="P43" s="94">
        <f t="shared" si="18"/>
        <v>6.1071157681827117E-2</v>
      </c>
      <c r="Q43" s="94">
        <f t="shared" si="18"/>
        <v>7.6851818462494698E-2</v>
      </c>
      <c r="R43" s="94">
        <f t="shared" si="18"/>
        <v>7.3172903190048516E-2</v>
      </c>
      <c r="S43" s="94">
        <f t="shared" si="18"/>
        <v>7.9285461492780845E-2</v>
      </c>
      <c r="T43" s="153">
        <f>SUM(T36/T41)</f>
        <v>6.8247845850309116E-2</v>
      </c>
      <c r="V43" s="153">
        <f t="shared" si="0"/>
        <v>6.8247845850309116E-2</v>
      </c>
      <c r="W43" s="94">
        <f>+W39*W38</f>
        <v>7.7993792834095868E-2</v>
      </c>
      <c r="X43" s="94">
        <f>+X39*X38</f>
        <v>9.7573813461517667E-2</v>
      </c>
      <c r="Y43" s="94">
        <f>+Y39*Y38</f>
        <v>6.5359750244028347E-2</v>
      </c>
    </row>
    <row r="44" spans="1:3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91"/>
      <c r="V44" s="61"/>
      <c r="W44" s="96"/>
      <c r="Z44" s="68"/>
      <c r="AA44" s="126"/>
    </row>
    <row r="45" spans="1:31">
      <c r="A45" s="51" t="s">
        <v>114</v>
      </c>
      <c r="T45" s="68"/>
      <c r="V45" s="61"/>
      <c r="W45" s="82"/>
      <c r="Z45" s="126"/>
    </row>
    <row r="46" spans="1:31">
      <c r="A46" s="52" t="s">
        <v>115</v>
      </c>
      <c r="B46" s="141">
        <v>3221</v>
      </c>
      <c r="C46" s="141">
        <v>4747</v>
      </c>
      <c r="D46" s="141">
        <v>5420</v>
      </c>
      <c r="E46" s="141">
        <v>3489</v>
      </c>
      <c r="F46" s="141">
        <v>2988</v>
      </c>
      <c r="G46" s="141">
        <v>3787</v>
      </c>
      <c r="H46" s="141">
        <v>4486</v>
      </c>
      <c r="I46" s="141">
        <v>4939</v>
      </c>
      <c r="J46" s="141">
        <v>7453</v>
      </c>
      <c r="K46" s="141">
        <v>3141</v>
      </c>
      <c r="L46" s="141">
        <v>1588</v>
      </c>
      <c r="M46" s="141">
        <v>-907</v>
      </c>
      <c r="N46" s="141">
        <v>3594</v>
      </c>
      <c r="O46" s="141">
        <v>2067</v>
      </c>
      <c r="P46" s="141">
        <v>-30</v>
      </c>
      <c r="Q46" s="141">
        <v>2655</v>
      </c>
      <c r="R46" s="141">
        <v>3152</v>
      </c>
      <c r="S46" s="141">
        <v>5671</v>
      </c>
      <c r="T46" s="67"/>
      <c r="V46" s="97"/>
    </row>
    <row r="47" spans="1:31" ht="16" thickBot="1">
      <c r="A47" s="52" t="s">
        <v>102</v>
      </c>
      <c r="B47" s="141">
        <v>95.3</v>
      </c>
      <c r="C47" s="141">
        <v>98.4</v>
      </c>
      <c r="D47" s="141">
        <v>158.19999999999999</v>
      </c>
      <c r="E47" s="141">
        <v>162.4</v>
      </c>
      <c r="F47" s="141">
        <v>176.9</v>
      </c>
      <c r="G47" s="141">
        <v>171</v>
      </c>
      <c r="H47" s="141">
        <v>163.69999999999999</v>
      </c>
      <c r="I47" s="141">
        <v>138.6</v>
      </c>
      <c r="J47" s="141">
        <v>194.6</v>
      </c>
      <c r="K47" s="141">
        <v>253.5</v>
      </c>
      <c r="L47" s="141">
        <v>241.2</v>
      </c>
      <c r="M47" s="141">
        <v>260</v>
      </c>
      <c r="N47" s="141">
        <v>251.1</v>
      </c>
      <c r="O47" s="141">
        <v>247.5</v>
      </c>
      <c r="P47" s="141">
        <v>258.7</v>
      </c>
      <c r="Q47" s="141">
        <v>254.7</v>
      </c>
      <c r="R47" s="141">
        <v>226.6</v>
      </c>
      <c r="S47" s="141">
        <v>221.2</v>
      </c>
      <c r="T47" s="68"/>
      <c r="AA47" s="52" t="s">
        <v>104</v>
      </c>
    </row>
    <row r="48" spans="1:31" ht="31" thickBot="1">
      <c r="A48" s="51" t="s">
        <v>116</v>
      </c>
      <c r="B48" s="145">
        <v>3316.25</v>
      </c>
      <c r="C48" s="145">
        <v>4845.42</v>
      </c>
      <c r="D48" s="145">
        <v>5578.22</v>
      </c>
      <c r="E48" s="145">
        <v>3651.42</v>
      </c>
      <c r="F48" s="145">
        <v>3164.95</v>
      </c>
      <c r="G48" s="145">
        <v>3958.02</v>
      </c>
      <c r="H48" s="145">
        <v>4649.68</v>
      </c>
      <c r="I48" s="145">
        <v>5077.59</v>
      </c>
      <c r="J48" s="145">
        <v>7647.57</v>
      </c>
      <c r="K48" s="145">
        <v>3394.49</v>
      </c>
      <c r="L48" s="145">
        <v>1829.19</v>
      </c>
      <c r="M48" s="145">
        <v>-646.99</v>
      </c>
      <c r="N48" s="145">
        <v>3845.08</v>
      </c>
      <c r="O48" s="145">
        <v>2314.54</v>
      </c>
      <c r="P48" s="145">
        <v>228.68</v>
      </c>
      <c r="Q48" s="145">
        <v>2909.72</v>
      </c>
      <c r="R48" s="145">
        <v>3378.58</v>
      </c>
      <c r="S48" s="145">
        <v>5892.19</v>
      </c>
      <c r="T48" s="94"/>
      <c r="AA48" s="56" t="s">
        <v>32</v>
      </c>
      <c r="AB48" s="49" t="s">
        <v>74</v>
      </c>
      <c r="AC48" s="90" t="s">
        <v>77</v>
      </c>
      <c r="AD48" s="90" t="s">
        <v>78</v>
      </c>
      <c r="AE48" s="90" t="s">
        <v>79</v>
      </c>
    </row>
    <row r="49" spans="1:33">
      <c r="A49" s="52" t="s">
        <v>100</v>
      </c>
      <c r="B49" s="98" t="s">
        <v>101</v>
      </c>
      <c r="C49" s="141">
        <v>-18</v>
      </c>
      <c r="D49" s="141">
        <v>11</v>
      </c>
      <c r="E49" s="141">
        <v>67</v>
      </c>
      <c r="F49" s="141">
        <v>81</v>
      </c>
      <c r="G49" s="141">
        <v>74</v>
      </c>
      <c r="H49" s="141">
        <v>-59</v>
      </c>
      <c r="I49" s="141">
        <v>-105</v>
      </c>
      <c r="J49" s="141">
        <v>-7</v>
      </c>
      <c r="K49" s="141">
        <v>-831</v>
      </c>
      <c r="L49" s="141">
        <v>0</v>
      </c>
      <c r="M49" s="141">
        <v>0</v>
      </c>
      <c r="N49" s="141">
        <v>-76</v>
      </c>
      <c r="O49" s="141">
        <v>-65</v>
      </c>
      <c r="P49" s="141">
        <v>89</v>
      </c>
      <c r="Q49" s="141">
        <v>50</v>
      </c>
      <c r="R49" s="141">
        <v>-4</v>
      </c>
      <c r="S49" s="141">
        <v>87</v>
      </c>
      <c r="T49"/>
      <c r="AA49" s="92" t="s">
        <v>46</v>
      </c>
      <c r="AB49" s="93">
        <f>AB10</f>
        <v>6.8247845850309116E-2</v>
      </c>
      <c r="AC49" s="93">
        <f>AC10</f>
        <v>7.7993792834095868E-2</v>
      </c>
      <c r="AD49" s="93">
        <f>AD10</f>
        <v>9.7573813461517667E-2</v>
      </c>
      <c r="AE49" s="93">
        <f>AE10</f>
        <v>6.5359750244028347E-2</v>
      </c>
    </row>
    <row r="50" spans="1:33">
      <c r="A50" s="52" t="s">
        <v>92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AA50" s="46" t="s">
        <v>22</v>
      </c>
      <c r="AB50" s="107">
        <f>AB37</f>
        <v>27.933425793972265</v>
      </c>
      <c r="AC50" s="107">
        <f>AC37</f>
        <v>32.474459309803244</v>
      </c>
      <c r="AD50" s="107">
        <f>AD37</f>
        <v>42.990149144966516</v>
      </c>
      <c r="AE50" s="107">
        <f>AE37</f>
        <v>24.635162355045619</v>
      </c>
    </row>
    <row r="51" spans="1:33">
      <c r="A51" s="52" t="s">
        <v>96</v>
      </c>
      <c r="B51" s="141">
        <v>-323.60000000000002</v>
      </c>
      <c r="C51" s="141">
        <v>-629.6</v>
      </c>
      <c r="D51" s="141">
        <v>-738.9</v>
      </c>
      <c r="E51" s="141">
        <v>-603.4</v>
      </c>
      <c r="F51" s="141">
        <v>-412.5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AA51" s="82"/>
      <c r="AB51" s="92" t="s">
        <v>109</v>
      </c>
      <c r="AC51" s="93">
        <f>AB39</f>
        <v>-2.2623310217905312E-2</v>
      </c>
      <c r="AD51" s="93">
        <f>AC39</f>
        <v>0.13626519628422828</v>
      </c>
      <c r="AE51" s="93">
        <f>AD39</f>
        <v>0.50420395888616221</v>
      </c>
    </row>
    <row r="52" spans="1:33">
      <c r="A52" s="52" t="s">
        <v>117</v>
      </c>
      <c r="B52" s="98" t="s">
        <v>101</v>
      </c>
      <c r="C52" s="141">
        <v>-647.6</v>
      </c>
      <c r="D52" s="141">
        <v>-727.92</v>
      </c>
      <c r="E52" s="141">
        <v>-536.38</v>
      </c>
      <c r="F52" s="141">
        <v>-331.5</v>
      </c>
      <c r="G52" s="141">
        <v>74</v>
      </c>
      <c r="H52" s="141">
        <v>-59</v>
      </c>
      <c r="I52" s="141">
        <v>-105</v>
      </c>
      <c r="J52" s="141">
        <v>-7</v>
      </c>
      <c r="K52" s="141">
        <v>-831</v>
      </c>
      <c r="L52" s="141">
        <v>0</v>
      </c>
      <c r="M52" s="141">
        <v>0</v>
      </c>
      <c r="N52" s="141">
        <v>0</v>
      </c>
      <c r="O52" s="141">
        <v>0</v>
      </c>
      <c r="P52" s="141">
        <v>0</v>
      </c>
      <c r="Q52" s="141">
        <v>0</v>
      </c>
      <c r="R52" s="141">
        <v>0</v>
      </c>
      <c r="S52" s="141">
        <v>0</v>
      </c>
      <c r="AB52" s="46" t="s">
        <v>31</v>
      </c>
      <c r="AC52" s="110">
        <f>AB41</f>
        <v>-1252.4333527568087</v>
      </c>
      <c r="AD52" s="110">
        <f>AC41</f>
        <v>7543.6591824432107</v>
      </c>
      <c r="AE52" s="110">
        <f>AD41</f>
        <v>27912.806544843166</v>
      </c>
    </row>
    <row r="53" spans="1:33" s="51" customFormat="1">
      <c r="A53" s="51" t="s">
        <v>118</v>
      </c>
      <c r="B53" s="100" t="s">
        <v>101</v>
      </c>
      <c r="C53" s="145">
        <v>4197.82</v>
      </c>
      <c r="D53" s="145">
        <v>4850.3</v>
      </c>
      <c r="E53" s="145">
        <v>3115.04</v>
      </c>
      <c r="F53" s="145">
        <v>2833.45</v>
      </c>
      <c r="G53" s="145">
        <v>4032.02</v>
      </c>
      <c r="H53" s="145">
        <v>4590.68</v>
      </c>
      <c r="I53" s="145">
        <v>4972.59</v>
      </c>
      <c r="J53" s="145">
        <v>7640.57</v>
      </c>
      <c r="K53" s="145">
        <v>2563.4899999999998</v>
      </c>
      <c r="L53" s="145">
        <v>1829.19</v>
      </c>
      <c r="M53" s="145">
        <v>-646.99</v>
      </c>
      <c r="N53" s="145">
        <v>3769.08</v>
      </c>
      <c r="O53" s="145">
        <v>2249.54</v>
      </c>
      <c r="P53" s="145">
        <v>317.68</v>
      </c>
      <c r="Q53" s="145">
        <v>2959.72</v>
      </c>
      <c r="R53" s="145">
        <v>3374.58</v>
      </c>
      <c r="S53" s="145">
        <v>5979.19</v>
      </c>
      <c r="T53" s="94"/>
      <c r="V53" s="52"/>
      <c r="W53" s="52"/>
      <c r="X53" s="52"/>
      <c r="Y53" s="52"/>
      <c r="Z53" s="52"/>
      <c r="AB53" s="52"/>
      <c r="AC53" s="52"/>
      <c r="AD53" s="52"/>
      <c r="AE53" s="52"/>
    </row>
    <row r="54" spans="1:33">
      <c r="A54" s="52" t="s">
        <v>119</v>
      </c>
      <c r="B54" s="141">
        <v>0</v>
      </c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141">
        <v>0</v>
      </c>
      <c r="I54" s="141">
        <v>0</v>
      </c>
      <c r="J54" s="141">
        <v>0</v>
      </c>
      <c r="K54" s="141">
        <v>-549</v>
      </c>
      <c r="L54" s="141">
        <v>-5227</v>
      </c>
      <c r="M54" s="141">
        <v>6019</v>
      </c>
      <c r="N54" s="141">
        <v>103</v>
      </c>
      <c r="O54" s="141">
        <v>-1875</v>
      </c>
      <c r="P54" s="141">
        <v>5032</v>
      </c>
      <c r="Q54" s="141">
        <v>2774</v>
      </c>
      <c r="R54" s="141">
        <v>3438</v>
      </c>
      <c r="S54" s="141">
        <v>-463</v>
      </c>
      <c r="T54"/>
      <c r="AA54" s="68"/>
    </row>
    <row r="55" spans="1:33" ht="16" thickBot="1">
      <c r="A55" s="52" t="s">
        <v>120</v>
      </c>
      <c r="B55" s="141">
        <v>0</v>
      </c>
      <c r="C55" s="141">
        <v>0</v>
      </c>
      <c r="D55" s="141">
        <v>0</v>
      </c>
      <c r="E55" s="141">
        <v>87</v>
      </c>
      <c r="F55" s="141">
        <v>163</v>
      </c>
      <c r="G55" s="141">
        <v>323</v>
      </c>
      <c r="H55" s="141">
        <v>0</v>
      </c>
      <c r="I55" s="141">
        <v>0</v>
      </c>
      <c r="J55" s="141">
        <v>0</v>
      </c>
      <c r="K55" s="141">
        <v>0</v>
      </c>
      <c r="L55" s="141">
        <v>1007</v>
      </c>
      <c r="M55" s="141">
        <v>25</v>
      </c>
      <c r="N55" s="141">
        <v>300</v>
      </c>
      <c r="O55" s="141">
        <v>44</v>
      </c>
      <c r="P55" s="141">
        <v>174</v>
      </c>
      <c r="Q55" s="141">
        <v>36</v>
      </c>
      <c r="R55" s="141">
        <v>0</v>
      </c>
      <c r="S55" s="141">
        <v>115</v>
      </c>
      <c r="AA55" s="68"/>
      <c r="AB55" s="52" t="s">
        <v>136</v>
      </c>
    </row>
    <row r="56" spans="1:33" ht="31" thickBot="1">
      <c r="A56" s="52" t="s">
        <v>121</v>
      </c>
      <c r="B56" s="141">
        <v>0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</v>
      </c>
      <c r="J56" s="141">
        <v>0</v>
      </c>
      <c r="K56" s="141">
        <v>0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v>0</v>
      </c>
      <c r="S56" s="141">
        <v>0</v>
      </c>
      <c r="AB56" s="56" t="s">
        <v>32</v>
      </c>
      <c r="AC56" s="49" t="s">
        <v>74</v>
      </c>
      <c r="AD56" s="90" t="s">
        <v>77</v>
      </c>
      <c r="AE56" s="90" t="s">
        <v>78</v>
      </c>
    </row>
    <row r="57" spans="1:33" s="51" customFormat="1">
      <c r="A57" s="52" t="s">
        <v>122</v>
      </c>
      <c r="B57" s="141" t="s">
        <v>101</v>
      </c>
      <c r="C57" s="141" t="s">
        <v>101</v>
      </c>
      <c r="D57" s="141" t="s">
        <v>101</v>
      </c>
      <c r="E57" s="141" t="s">
        <v>101</v>
      </c>
      <c r="F57" s="141" t="s">
        <v>101</v>
      </c>
      <c r="G57" s="141" t="s">
        <v>101</v>
      </c>
      <c r="H57" s="141" t="s">
        <v>101</v>
      </c>
      <c r="I57" s="141" t="s">
        <v>101</v>
      </c>
      <c r="J57" s="141" t="s">
        <v>101</v>
      </c>
      <c r="K57" s="141" t="s">
        <v>101</v>
      </c>
      <c r="L57" s="141">
        <v>49</v>
      </c>
      <c r="M57" s="141">
        <v>83</v>
      </c>
      <c r="N57" s="141">
        <v>60</v>
      </c>
      <c r="O57" s="141">
        <v>54</v>
      </c>
      <c r="P57" s="141">
        <v>82</v>
      </c>
      <c r="Q57" s="141">
        <v>83</v>
      </c>
      <c r="R57" s="141">
        <v>71</v>
      </c>
      <c r="S57" s="141">
        <v>61</v>
      </c>
      <c r="V57" s="52"/>
      <c r="W57" s="52"/>
      <c r="X57" s="52"/>
      <c r="Y57" s="52"/>
      <c r="Z57" s="52"/>
      <c r="AB57" s="92" t="str">
        <f t="shared" ref="AB57:AE59" si="19">AA12</f>
        <v>Gain Over Current Market Cap</v>
      </c>
      <c r="AC57" s="119">
        <f t="shared" si="19"/>
        <v>-1252.4333527568087</v>
      </c>
      <c r="AD57" s="119">
        <f t="shared" si="19"/>
        <v>7543.6591824432107</v>
      </c>
      <c r="AE57" s="119">
        <f t="shared" si="19"/>
        <v>27912.806544843166</v>
      </c>
    </row>
    <row r="58" spans="1:33" s="51" customFormat="1">
      <c r="A58" s="52" t="s">
        <v>123</v>
      </c>
      <c r="B58" s="141" t="s">
        <v>101</v>
      </c>
      <c r="C58" s="141" t="s">
        <v>101</v>
      </c>
      <c r="D58" s="141" t="s">
        <v>101</v>
      </c>
      <c r="E58" s="141" t="s">
        <v>101</v>
      </c>
      <c r="F58" s="141" t="s">
        <v>101</v>
      </c>
      <c r="G58" s="141" t="s">
        <v>101</v>
      </c>
      <c r="H58" s="141" t="s">
        <v>101</v>
      </c>
      <c r="I58" s="141" t="s">
        <v>101</v>
      </c>
      <c r="J58" s="141" t="s">
        <v>101</v>
      </c>
      <c r="K58" s="141" t="s">
        <v>101</v>
      </c>
      <c r="L58" s="141" t="s">
        <v>101</v>
      </c>
      <c r="M58" s="141" t="s">
        <v>101</v>
      </c>
      <c r="N58" s="141">
        <v>-51</v>
      </c>
      <c r="O58" s="141">
        <v>1</v>
      </c>
      <c r="P58" s="141" t="s">
        <v>101</v>
      </c>
      <c r="Q58" s="141" t="s">
        <v>101</v>
      </c>
      <c r="R58" s="141">
        <v>5</v>
      </c>
      <c r="S58" s="141">
        <v>2</v>
      </c>
      <c r="V58" s="52"/>
      <c r="W58" s="52"/>
      <c r="X58" s="52"/>
      <c r="Y58" s="52"/>
      <c r="Z58" s="52"/>
      <c r="AB58" s="117" t="str">
        <f t="shared" si="19"/>
        <v>Gain Share of 0.01%</v>
      </c>
      <c r="AC58" s="151">
        <f t="shared" si="19"/>
        <v>-0.12524333527568088</v>
      </c>
      <c r="AD58" s="151">
        <f t="shared" si="19"/>
        <v>0.75436591824432109</v>
      </c>
      <c r="AE58" s="151">
        <f t="shared" si="19"/>
        <v>2.7912806544843169</v>
      </c>
    </row>
    <row r="59" spans="1:33" s="51" customFormat="1">
      <c r="A59" s="52" t="s">
        <v>124</v>
      </c>
      <c r="B59" s="141">
        <v>-685</v>
      </c>
      <c r="C59" s="141">
        <v>0</v>
      </c>
      <c r="D59" s="141">
        <v>-35</v>
      </c>
      <c r="E59" s="141">
        <v>0</v>
      </c>
      <c r="F59" s="141">
        <v>235</v>
      </c>
      <c r="G59" s="141">
        <v>0</v>
      </c>
      <c r="H59" s="141">
        <v>0</v>
      </c>
      <c r="I59" s="141">
        <v>-251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V59" s="52"/>
      <c r="W59" s="52"/>
      <c r="X59" s="52"/>
      <c r="Y59" s="52"/>
      <c r="Z59" s="52"/>
      <c r="AB59" s="92" t="str">
        <f t="shared" si="19"/>
        <v>Net Shareholder Value Creation</v>
      </c>
      <c r="AC59" s="119">
        <f t="shared" si="19"/>
        <v>-1252.4333527568087</v>
      </c>
      <c r="AD59" s="119">
        <f t="shared" si="19"/>
        <v>7543.6591824432107</v>
      </c>
      <c r="AE59" s="119">
        <f t="shared" si="19"/>
        <v>27910.015264188682</v>
      </c>
    </row>
    <row r="60" spans="1:33">
      <c r="A60" s="51" t="s">
        <v>125</v>
      </c>
      <c r="B60" s="145">
        <v>-685</v>
      </c>
      <c r="C60" s="145">
        <v>0</v>
      </c>
      <c r="D60" s="145">
        <v>-35</v>
      </c>
      <c r="E60" s="145">
        <v>87</v>
      </c>
      <c r="F60" s="145">
        <v>398</v>
      </c>
      <c r="G60" s="145">
        <v>323</v>
      </c>
      <c r="H60" s="145">
        <v>0</v>
      </c>
      <c r="I60" s="145">
        <v>-251</v>
      </c>
      <c r="J60" s="145">
        <v>0</v>
      </c>
      <c r="K60" s="145">
        <v>-549</v>
      </c>
      <c r="L60" s="145">
        <v>-4171</v>
      </c>
      <c r="M60" s="145">
        <v>6127</v>
      </c>
      <c r="N60" s="145">
        <v>412</v>
      </c>
      <c r="O60" s="145">
        <v>-1776</v>
      </c>
      <c r="P60" s="145">
        <v>5288</v>
      </c>
      <c r="Q60" s="145">
        <v>2893</v>
      </c>
      <c r="R60" s="145">
        <v>3514</v>
      </c>
      <c r="S60" s="145">
        <v>-285</v>
      </c>
      <c r="T60" s="68"/>
      <c r="AB60" s="117" t="str">
        <f t="shared" ref="AB60:AE60" si="20">AA15</f>
        <v>% Market Value Gain</v>
      </c>
      <c r="AC60" s="118">
        <f t="shared" si="20"/>
        <v>-2.262336964033013E-2</v>
      </c>
      <c r="AD60" s="118">
        <f t="shared" si="20"/>
        <v>0.13626512720172013</v>
      </c>
      <c r="AE60" s="118">
        <f t="shared" si="20"/>
        <v>0.50415344704701626</v>
      </c>
    </row>
    <row r="61" spans="1:33">
      <c r="A61" s="52" t="s">
        <v>126</v>
      </c>
      <c r="B61" s="141">
        <v>337.9</v>
      </c>
      <c r="C61" s="141">
        <v>220.1</v>
      </c>
      <c r="D61" s="141">
        <v>156.1</v>
      </c>
      <c r="E61" s="141">
        <v>124.2</v>
      </c>
      <c r="F61" s="141">
        <v>-92.7</v>
      </c>
      <c r="G61" s="141">
        <v>-354.9</v>
      </c>
      <c r="H61" s="141">
        <v>-113.2</v>
      </c>
      <c r="I61" s="141">
        <v>-38</v>
      </c>
      <c r="J61" s="141">
        <v>117.8</v>
      </c>
      <c r="K61" s="141">
        <v>3.2</v>
      </c>
      <c r="L61" s="141">
        <v>869.3</v>
      </c>
      <c r="M61" s="141">
        <v>-1862.8</v>
      </c>
      <c r="N61" s="141">
        <v>-645.29999999999995</v>
      </c>
      <c r="O61" s="141">
        <v>367.3</v>
      </c>
      <c r="P61" s="141">
        <v>-1607</v>
      </c>
      <c r="Q61" s="141">
        <v>-822.4</v>
      </c>
      <c r="R61" s="141">
        <v>-1582.2</v>
      </c>
      <c r="S61" s="141">
        <v>290.60000000000002</v>
      </c>
      <c r="AG61" s="51"/>
    </row>
    <row r="62" spans="1:33">
      <c r="A62" s="52" t="s">
        <v>127</v>
      </c>
      <c r="B62" s="141">
        <v>172</v>
      </c>
      <c r="C62" s="141">
        <v>44</v>
      </c>
      <c r="D62" s="141">
        <v>36</v>
      </c>
      <c r="E62" s="141">
        <v>121</v>
      </c>
      <c r="F62" s="141">
        <v>87</v>
      </c>
      <c r="G62" s="141">
        <v>154</v>
      </c>
      <c r="H62" s="141">
        <v>68</v>
      </c>
      <c r="I62" s="141">
        <v>253</v>
      </c>
      <c r="J62" s="141">
        <v>61</v>
      </c>
      <c r="K62" s="141">
        <v>-578</v>
      </c>
      <c r="L62" s="141">
        <v>219</v>
      </c>
      <c r="M62" s="141">
        <v>2100</v>
      </c>
      <c r="N62" s="141">
        <v>1869</v>
      </c>
      <c r="O62" s="141">
        <v>2629</v>
      </c>
      <c r="P62" s="141">
        <v>784</v>
      </c>
      <c r="Q62" s="141">
        <v>1001</v>
      </c>
      <c r="R62" s="141">
        <v>529</v>
      </c>
      <c r="S62" s="141">
        <v>624</v>
      </c>
    </row>
    <row r="63" spans="1:33">
      <c r="A63" s="51" t="s">
        <v>128</v>
      </c>
      <c r="B63" s="145">
        <v>-175.14</v>
      </c>
      <c r="C63" s="145">
        <v>264.10000000000002</v>
      </c>
      <c r="D63" s="145">
        <v>157.06</v>
      </c>
      <c r="E63" s="145">
        <v>332.23</v>
      </c>
      <c r="F63" s="145">
        <v>392.34</v>
      </c>
      <c r="G63" s="145">
        <v>122.14</v>
      </c>
      <c r="H63" s="145">
        <v>-45.17</v>
      </c>
      <c r="I63" s="145">
        <v>-36.01</v>
      </c>
      <c r="J63" s="145">
        <v>178.78</v>
      </c>
      <c r="K63" s="145">
        <v>-1123.8</v>
      </c>
      <c r="L63" s="145">
        <v>-3082.71</v>
      </c>
      <c r="M63" s="145">
        <v>6364.2</v>
      </c>
      <c r="N63" s="145">
        <v>1635.68</v>
      </c>
      <c r="O63" s="145">
        <v>1220.33</v>
      </c>
      <c r="P63" s="145">
        <v>4464.99</v>
      </c>
      <c r="Q63" s="145">
        <v>3071.57</v>
      </c>
      <c r="R63" s="145">
        <v>2460.77</v>
      </c>
      <c r="S63" s="145">
        <v>629.6</v>
      </c>
      <c r="T63" s="67"/>
    </row>
    <row r="64" spans="1:33">
      <c r="A64" s="52" t="s">
        <v>103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67"/>
    </row>
    <row r="65" spans="1:22">
      <c r="A65" s="51" t="s">
        <v>110</v>
      </c>
      <c r="B65" s="145">
        <v>2817.52</v>
      </c>
      <c r="C65" s="145">
        <v>4461.92</v>
      </c>
      <c r="D65" s="145">
        <v>5007.3599999999997</v>
      </c>
      <c r="E65" s="145">
        <v>3447.27</v>
      </c>
      <c r="F65" s="145">
        <v>3225.79</v>
      </c>
      <c r="G65" s="145">
        <v>4154.1499999999996</v>
      </c>
      <c r="H65" s="145">
        <v>4545.51</v>
      </c>
      <c r="I65" s="145">
        <v>4936.57</v>
      </c>
      <c r="J65" s="145">
        <v>7819.35</v>
      </c>
      <c r="K65" s="145">
        <v>1439.69</v>
      </c>
      <c r="L65" s="145">
        <v>-1253.52</v>
      </c>
      <c r="M65" s="145">
        <v>5717.2</v>
      </c>
      <c r="N65" s="145">
        <v>5404.76</v>
      </c>
      <c r="O65" s="145">
        <v>3469.86</v>
      </c>
      <c r="P65" s="145">
        <v>4782.67</v>
      </c>
      <c r="Q65" s="145">
        <v>6031.28</v>
      </c>
      <c r="R65" s="145">
        <v>5835.35</v>
      </c>
      <c r="S65" s="145">
        <v>6608.79</v>
      </c>
    </row>
    <row r="66" spans="1:22">
      <c r="A66" s="52" t="s">
        <v>129</v>
      </c>
      <c r="B66" s="141">
        <v>2.4500000000000002</v>
      </c>
      <c r="C66" s="141">
        <v>4.07</v>
      </c>
      <c r="D66" s="141">
        <v>4.57</v>
      </c>
      <c r="E66" s="141">
        <v>3.17</v>
      </c>
      <c r="F66" s="141">
        <v>2.98</v>
      </c>
      <c r="G66" s="141">
        <v>3.86</v>
      </c>
      <c r="H66" s="141">
        <v>4.21</v>
      </c>
      <c r="I66" s="141">
        <v>4.7</v>
      </c>
      <c r="J66" s="141">
        <v>7.74</v>
      </c>
      <c r="K66" s="141">
        <v>1.44</v>
      </c>
      <c r="L66" s="141">
        <v>-1.22</v>
      </c>
      <c r="M66" s="141">
        <v>4.82</v>
      </c>
      <c r="N66" s="141">
        <v>3.97</v>
      </c>
      <c r="O66" s="141">
        <v>2.1</v>
      </c>
      <c r="P66" s="141">
        <v>2.54</v>
      </c>
      <c r="Q66" s="141">
        <v>3.16</v>
      </c>
      <c r="R66" s="141">
        <v>3.03</v>
      </c>
      <c r="S66" s="141">
        <v>3.46</v>
      </c>
    </row>
    <row r="67" spans="1:22">
      <c r="A67" s="52" t="s">
        <v>130</v>
      </c>
      <c r="B67" s="143" t="s">
        <v>101</v>
      </c>
      <c r="C67" s="143">
        <v>0.66300000000000003</v>
      </c>
      <c r="D67" s="143">
        <v>0.123</v>
      </c>
      <c r="E67" s="143">
        <v>-0.30499999999999999</v>
      </c>
      <c r="F67" s="143">
        <v>-6.2E-2</v>
      </c>
      <c r="G67" s="143">
        <v>0.29599999999999999</v>
      </c>
      <c r="H67" s="143">
        <v>9.0999999999999998E-2</v>
      </c>
      <c r="I67" s="143">
        <v>0.11700000000000001</v>
      </c>
      <c r="J67" s="143">
        <v>0.64600000000000002</v>
      </c>
      <c r="K67" s="143">
        <v>-0.81399999999999995</v>
      </c>
      <c r="L67" s="143">
        <v>-1.8480000000000001</v>
      </c>
      <c r="M67" s="143">
        <v>-4.9560000000000004</v>
      </c>
      <c r="N67" s="143">
        <v>-0.17699999999999999</v>
      </c>
      <c r="O67" s="143">
        <v>-0.47199999999999998</v>
      </c>
      <c r="P67" s="143">
        <v>0.20899999999999999</v>
      </c>
      <c r="Q67" s="143">
        <v>0.248</v>
      </c>
      <c r="R67" s="143">
        <v>-4.2000000000000003E-2</v>
      </c>
      <c r="S67" s="143">
        <v>0.14099999999999999</v>
      </c>
    </row>
    <row r="70" spans="1:22">
      <c r="V70" s="67"/>
    </row>
    <row r="71" spans="1:22">
      <c r="V71" s="68"/>
    </row>
    <row r="72" spans="1:22">
      <c r="V72" s="67"/>
    </row>
    <row r="73" spans="1:22">
      <c r="V73" s="68"/>
    </row>
    <row r="74" spans="1:22">
      <c r="V74" s="8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6" workbookViewId="0">
      <selection activeCell="D61" sqref="D61"/>
    </sheetView>
  </sheetViews>
  <sheetFormatPr baseColWidth="10" defaultRowHeight="15" x14ac:dyDescent="0"/>
  <cols>
    <col min="1" max="1" width="13.6640625" style="2" customWidth="1"/>
    <col min="2" max="3" width="10.83203125" style="2"/>
    <col min="4" max="4" width="22.1640625" style="2" customWidth="1"/>
    <col min="5" max="5" width="16.1640625" style="2" customWidth="1"/>
    <col min="6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46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1" t="str">
        <f>'Implied Stock Prices &amp; Net SVC'!B2</f>
        <v>MS</v>
      </c>
      <c r="D4" s="12">
        <f t="array" ref="D4">INDEX(Data!$A$1:$E$3119,MATCH(1,(Data!$A$1:$A$3119=$C4)*(Data!$D$1:$D$3119=$C$2)*(Data!$C$1:$C$3119=D$2),0),5)</f>
        <v>0.1542</v>
      </c>
      <c r="E4" s="12">
        <f t="array" ref="E4">INDEX(Data!$A$1:$E$3119,MATCH(1,(Data!$A$1:$A$3119=$C4)*(Data!$D$1:$D$3119=$C$2)*(Data!$C$1:$C$3119=E$2),0),5)</f>
        <v>0.2442</v>
      </c>
      <c r="F4" s="12">
        <f t="array" ref="F4">INDEX(Data!$A$1:$E$3119,MATCH(1,(Data!$A$1:$A$3119=$C4)*(Data!$D$1:$D$3119=$C$2)*(Data!$C$1:$C$3119=F$2),0),5)</f>
        <v>0.23069999999999999</v>
      </c>
      <c r="G4" s="12">
        <f t="array" ref="G4">INDEX(Data!$A$1:$E$3119,MATCH(1,(Data!$A$1:$A$3119=$C4)*(Data!$D$1:$D$3119=$C$2)*(Data!$C$1:$C$3119=G$2),0),5)</f>
        <v>0.13800000000000001</v>
      </c>
      <c r="H4" s="12">
        <f t="array" ref="H4">INDEX(Data!$A$1:$E$3119,MATCH(1,(Data!$A$1:$A$3119=$C4)*(Data!$D$1:$D$3119=$C$2)*(Data!$C$1:$C$3119=H$2),0),5)</f>
        <v>0.1215</v>
      </c>
      <c r="I4" s="12">
        <f t="array" ref="I4">INDEX(Data!$A$1:$E$3119,MATCH(1,(Data!$A$1:$A$3119=$C4)*(Data!$D$1:$D$3119=$C$2)*(Data!$C$1:$C$3119=I$2),0),5)</f>
        <v>0.14649999999999999</v>
      </c>
      <c r="J4" s="12">
        <f t="array" ref="J4">INDEX(Data!$A$1:$E$3119,MATCH(1,(Data!$A$1:$A$3119=$C4)*(Data!$D$1:$D$3119=$C$2)*(Data!$C$1:$C$3119=J$2),0),5)</f>
        <v>0.1447</v>
      </c>
      <c r="K4" s="12">
        <f t="array" ref="K4">INDEX(Data!$A$1:$E$3119,MATCH(1,(Data!$A$1:$A$3119=$C4)*(Data!$D$1:$D$3119=$C$2)*(Data!$C$1:$C$3119=K$2),0),5)</f>
        <v>0.15609999999999999</v>
      </c>
      <c r="L4" s="12">
        <f t="array" ref="L4">INDEX(Data!$A$1:$E$3119,MATCH(1,(Data!$A$1:$A$3119=$C4)*(Data!$D$1:$D$3119=$C$2)*(Data!$C$1:$C$3119=L$2),0),5)</f>
        <v>0.22040000000000001</v>
      </c>
      <c r="M4" s="12">
        <f t="array" ref="M4">INDEX(Data!$A$1:$E$3119,MATCH(1,(Data!$A$1:$A$3119=$C4)*(Data!$D$1:$D$3119=$C$2)*(Data!$C$1:$C$3119=M$2),0),5)</f>
        <v>3.7100000000000001E-2</v>
      </c>
      <c r="N4" s="12">
        <f t="array" ref="N4">INDEX(Data!$A$1:$E$3119,MATCH(1,(Data!$A$1:$A$3119=$C4)*(Data!$D$1:$D$3119=$C$2)*(Data!$C$1:$C$3119=N$2),0),5)</f>
        <v>-2.6700000000000002E-2</v>
      </c>
      <c r="O4" s="12">
        <f t="array" ref="O4">INDEX(Data!$A$1:$E$3119,MATCH(1,(Data!$A$1:$A$3119=$C4)*(Data!$D$1:$D$3119=$C$2)*(Data!$C$1:$C$3119=O$2),0),5)</f>
        <v>9.7000000000000003E-2</v>
      </c>
      <c r="P4" s="12">
        <f t="array" ref="P4">INDEX(Data!$A$1:$E$3119,MATCH(1,(Data!$A$1:$A$3119=$C4)*(Data!$D$1:$D$3119=$C$2)*(Data!$C$1:$C$3119=P$2),0),5)</f>
        <v>8.0799999999999997E-2</v>
      </c>
      <c r="Q4" s="12">
        <f t="array" ref="Q4">INDEX(Data!$A$1:$E$3119,MATCH(1,(Data!$A$1:$A$3119=$C4)*(Data!$D$1:$D$3119=$C$2)*(Data!$C$1:$C$3119=Q$2),0),5)</f>
        <v>4.5699999999999998E-2</v>
      </c>
      <c r="R4" s="12">
        <f t="array" ref="R4">INDEX(Data!$A$1:$E$3119,MATCH(1,(Data!$A$1:$A$3119=$C4)*(Data!$D$1:$D$3119=$C$2)*(Data!$C$1:$C$3119=R$2),0),5)</f>
        <v>6.1100000000000002E-2</v>
      </c>
      <c r="S4" s="12">
        <f t="array" ref="S4">INDEX(Data!$A$1:$E$3119,MATCH(1,(Data!$A$1:$A$3119=$C4)*(Data!$D$1:$D$3119=$C$2)*(Data!$C$1:$C$3119=S$2),0),5)</f>
        <v>7.6899999999999996E-2</v>
      </c>
      <c r="T4" s="12">
        <f t="array" ref="T4">INDEX(Data!$A$1:$E$3119,MATCH(1,(Data!$A$1:$A$3119=$C4)*(Data!$D$1:$D$3119=$C$2)*(Data!$C$1:$C$3119=T$2),0),5)</f>
        <v>7.3200000000000001E-2</v>
      </c>
      <c r="U4" s="12">
        <f t="array" ref="U4">INDEX(Data!$A$1:$E$3119,MATCH(1,(Data!$A$1:$A$3119=$C4)*(Data!$D$1:$D$3119=$C$2)*(Data!$C$1:$C$3119=U$2),0),5)</f>
        <v>7.9299999999999995E-2</v>
      </c>
      <c r="V4" s="12">
        <f t="array" ref="V4">INDEX(Data!$A$1:$E$3119,MATCH(1,(Data!$A$1:$A$3119=$C4)*(Data!$D$1:$D$3119=$C$2)*(Data!$C$1:$C$3119=V$2),0),5)</f>
        <v>6.8199999999999997E-2</v>
      </c>
    </row>
    <row r="5" spans="1:25">
      <c r="A5" s="2">
        <v>2</v>
      </c>
      <c r="B5" s="11" t="str">
        <f>VLOOKUP(C5,Data!$A$1:$B$3119,2,FALSE)</f>
        <v>Wells Fargo &amp; Company</v>
      </c>
      <c r="C5" s="11" t="str">
        <f>'Implied Stock Prices &amp; Net SVC'!B3</f>
        <v>WFC</v>
      </c>
      <c r="D5" s="12">
        <f t="array" ref="D5">INDEX(Data!$A$1:$E$3119,MATCH(1,(Data!$A$1:$A$3119=$C5)*(Data!$D$1:$D$3119=$C$2)*(Data!$C$1:$C$3119=D$2),0),5)</f>
        <v>5.0700000000000002E-2</v>
      </c>
      <c r="E5" s="12">
        <f t="array" ref="E5">INDEX(Data!$A$1:$E$3119,MATCH(1,(Data!$A$1:$A$3119=$C5)*(Data!$D$1:$D$3119=$C$2)*(Data!$C$1:$C$3119=E$2),0),5)</f>
        <v>8.5400000000000004E-2</v>
      </c>
      <c r="F5" s="12">
        <f t="array" ref="F5">INDEX(Data!$A$1:$E$3119,MATCH(1,(Data!$A$1:$A$3119=$C5)*(Data!$D$1:$D$3119=$C$2)*(Data!$C$1:$C$3119=F$2),0),5)</f>
        <v>9.2999999999999999E-2</v>
      </c>
      <c r="G5" s="12">
        <f t="array" ref="G5">INDEX(Data!$A$1:$E$3119,MATCH(1,(Data!$A$1:$A$3119=$C5)*(Data!$D$1:$D$3119=$C$2)*(Data!$C$1:$C$3119=G$2),0),5)</f>
        <v>6.8099999999999994E-2</v>
      </c>
      <c r="H5" s="12">
        <f t="array" ref="H5">INDEX(Data!$A$1:$E$3119,MATCH(1,(Data!$A$1:$A$3119=$C5)*(Data!$D$1:$D$3119=$C$2)*(Data!$C$1:$C$3119=H$2),0),5)</f>
        <v>9.69E-2</v>
      </c>
      <c r="I5" s="12">
        <f t="array" ref="I5">INDEX(Data!$A$1:$E$3119,MATCH(1,(Data!$A$1:$A$3119=$C5)*(Data!$D$1:$D$3119=$C$2)*(Data!$C$1:$C$3119=I$2),0),5)</f>
        <v>0.1011</v>
      </c>
      <c r="J5" s="12">
        <f t="array" ref="J5">INDEX(Data!$A$1:$E$3119,MATCH(1,(Data!$A$1:$A$3119=$C5)*(Data!$D$1:$D$3119=$C$2)*(Data!$C$1:$C$3119=J$2),0),5)</f>
        <v>0.1055</v>
      </c>
      <c r="K5" s="12">
        <f t="array" ref="K5">INDEX(Data!$A$1:$E$3119,MATCH(1,(Data!$A$1:$A$3119=$C5)*(Data!$D$1:$D$3119=$C$2)*(Data!$C$1:$C$3119=K$2),0),5)</f>
        <v>0.11310000000000001</v>
      </c>
      <c r="L5" s="12">
        <f t="array" ref="L5">INDEX(Data!$A$1:$E$3119,MATCH(1,(Data!$A$1:$A$3119=$C5)*(Data!$D$1:$D$3119=$C$2)*(Data!$C$1:$C$3119=L$2),0),5)</f>
        <v>0.1164</v>
      </c>
      <c r="M5" s="12">
        <f t="array" ref="M5">INDEX(Data!$A$1:$E$3119,MATCH(1,(Data!$A$1:$A$3119=$C5)*(Data!$D$1:$D$3119=$C$2)*(Data!$C$1:$C$3119=M$2),0),5)</f>
        <v>0.125</v>
      </c>
      <c r="N5" s="12">
        <f t="array" ref="N5">INDEX(Data!$A$1:$E$3119,MATCH(1,(Data!$A$1:$A$3119=$C5)*(Data!$D$1:$D$3119=$C$2)*(Data!$C$1:$C$3119=N$2),0),5)</f>
        <v>8.7400000000000005E-2</v>
      </c>
      <c r="O5" s="12">
        <f t="array" ref="O5">INDEX(Data!$A$1:$E$3119,MATCH(1,(Data!$A$1:$A$3119=$C5)*(Data!$D$1:$D$3119=$C$2)*(Data!$C$1:$C$3119=O$2),0),5)</f>
        <v>0.11169999999999999</v>
      </c>
      <c r="P5" s="12">
        <f t="array" ref="P5">INDEX(Data!$A$1:$E$3119,MATCH(1,(Data!$A$1:$A$3119=$C5)*(Data!$D$1:$D$3119=$C$2)*(Data!$C$1:$C$3119=P$2),0),5)</f>
        <v>7.4800000000000005E-2</v>
      </c>
      <c r="Q5" s="12">
        <f t="array" ref="Q5">INDEX(Data!$A$1:$E$3119,MATCH(1,(Data!$A$1:$A$3119=$C5)*(Data!$D$1:$D$3119=$C$2)*(Data!$C$1:$C$3119=Q$2),0),5)</f>
        <v>7.6300000000000007E-2</v>
      </c>
      <c r="R5" s="12">
        <f t="array" ref="R5">INDEX(Data!$A$1:$E$3119,MATCH(1,(Data!$A$1:$A$3119=$C5)*(Data!$D$1:$D$3119=$C$2)*(Data!$C$1:$C$3119=R$2),0),5)</f>
        <v>9.4200000000000006E-2</v>
      </c>
      <c r="S5" s="12">
        <f t="array" ref="S5">INDEX(Data!$A$1:$E$3119,MATCH(1,(Data!$A$1:$A$3119=$C5)*(Data!$D$1:$D$3119=$C$2)*(Data!$C$1:$C$3119=S$2),0),5)</f>
        <v>9.5899999999999999E-2</v>
      </c>
      <c r="T5" s="12">
        <f t="array" ref="T5">INDEX(Data!$A$1:$E$3119,MATCH(1,(Data!$A$1:$A$3119=$C5)*(Data!$D$1:$D$3119=$C$2)*(Data!$C$1:$C$3119=T$2),0),5)</f>
        <v>9.74E-2</v>
      </c>
      <c r="U5" s="12">
        <f t="array" ref="U5">INDEX(Data!$A$1:$E$3119,MATCH(1,(Data!$A$1:$A$3119=$C5)*(Data!$D$1:$D$3119=$C$2)*(Data!$C$1:$C$3119=U$2),0),5)</f>
        <v>9.8500000000000004E-2</v>
      </c>
      <c r="V5" s="12">
        <f t="array" ref="V5">INDEX(Data!$A$1:$E$3119,MATCH(1,(Data!$A$1:$A$3119=$C5)*(Data!$D$1:$D$3119=$C$2)*(Data!$C$1:$C$3119=V$2),0),5)</f>
        <v>0.10050000000000001</v>
      </c>
      <c r="Y5" s="2">
        <f>SUM(L4:L9)/6</f>
        <v>0.14704999999999999</v>
      </c>
    </row>
    <row r="6" spans="1:25">
      <c r="A6" s="2">
        <v>3</v>
      </c>
      <c r="B6" s="11" t="str">
        <f>VLOOKUP(C6,Data!$A$1:$B$3119,2,FALSE)</f>
        <v>Citigroup Inc.</v>
      </c>
      <c r="C6" s="11" t="str">
        <f>'Implied Stock Prices &amp; Net SVC'!B4</f>
        <v>C</v>
      </c>
      <c r="D6" s="12">
        <f t="array" ref="D6">INDEX(Data!$A$1:$E$3119,MATCH(1,(Data!$A$1:$A$3119=$C6)*(Data!$D$1:$D$3119=$C$2)*(Data!$C$1:$C$3119=D$2),0),5)</f>
        <v>5.5E-2</v>
      </c>
      <c r="E6" s="12">
        <f t="array" ref="E6">INDEX(Data!$A$1:$E$3119,MATCH(1,(Data!$A$1:$A$3119=$C6)*(Data!$D$1:$D$3119=$C$2)*(Data!$C$1:$C$3119=E$2),0),5)</f>
        <v>9.35E-2</v>
      </c>
      <c r="F6" s="12">
        <f t="array" ref="F6">INDEX(Data!$A$1:$E$3119,MATCH(1,(Data!$A$1:$A$3119=$C6)*(Data!$D$1:$D$3119=$C$2)*(Data!$C$1:$C$3119=F$2),0),5)</f>
        <v>0.11799999999999999</v>
      </c>
      <c r="G6" s="12">
        <f t="array" ref="G6">INDEX(Data!$A$1:$E$3119,MATCH(1,(Data!$A$1:$A$3119=$C6)*(Data!$D$1:$D$3119=$C$2)*(Data!$C$1:$C$3119=G$2),0),5)</f>
        <v>8.7800000000000003E-2</v>
      </c>
      <c r="H6" s="12">
        <f t="array" ref="H6">INDEX(Data!$A$1:$E$3119,MATCH(1,(Data!$A$1:$A$3119=$C6)*(Data!$D$1:$D$3119=$C$2)*(Data!$C$1:$C$3119=H$2),0),5)</f>
        <v>7.7499999999999999E-2</v>
      </c>
      <c r="I6" s="12">
        <f t="array" ref="I6">INDEX(Data!$A$1:$E$3119,MATCH(1,(Data!$A$1:$A$3119=$C6)*(Data!$D$1:$D$3119=$C$2)*(Data!$C$1:$C$3119=I$2),0),5)</f>
        <v>9.8799999999999999E-2</v>
      </c>
      <c r="J6" s="12">
        <f t="array" ref="J6">INDEX(Data!$A$1:$E$3119,MATCH(1,(Data!$A$1:$A$3119=$C6)*(Data!$D$1:$D$3119=$C$2)*(Data!$C$1:$C$3119=J$2),0),5)</f>
        <v>7.4700000000000003E-2</v>
      </c>
      <c r="K6" s="12">
        <f t="array" ref="K6">INDEX(Data!$A$1:$E$3119,MATCH(1,(Data!$A$1:$A$3119=$C6)*(Data!$D$1:$D$3119=$C$2)*(Data!$C$1:$C$3119=K$2),0),5)</f>
        <v>8.4400000000000003E-2</v>
      </c>
      <c r="L6" s="12">
        <f t="array" ref="L6">INDEX(Data!$A$1:$E$3119,MATCH(1,(Data!$A$1:$A$3119=$C6)*(Data!$D$1:$D$3119=$C$2)*(Data!$C$1:$C$3119=L$2),0),5)</f>
        <v>8.3900000000000002E-2</v>
      </c>
      <c r="M6" s="12">
        <f t="array" ref="M6">INDEX(Data!$A$1:$E$3119,MATCH(1,(Data!$A$1:$A$3119=$C6)*(Data!$D$1:$D$3119=$C$2)*(Data!$C$1:$C$3119=M$2),0),5)</f>
        <v>3.7900000000000003E-2</v>
      </c>
      <c r="N6" s="12">
        <f t="array" ref="N6">INDEX(Data!$A$1:$E$3119,MATCH(1,(Data!$A$1:$A$3119=$C6)*(Data!$D$1:$D$3119=$C$2)*(Data!$C$1:$C$3119=N$2),0),5)</f>
        <v>-5.4199999999999998E-2</v>
      </c>
      <c r="O6" s="12">
        <f t="array" ref="O6">INDEX(Data!$A$1:$E$3119,MATCH(1,(Data!$A$1:$A$3119=$C6)*(Data!$D$1:$D$3119=$C$2)*(Data!$C$1:$C$3119=O$2),0),5)</f>
        <v>2.1700000000000001E-2</v>
      </c>
      <c r="P6" s="12">
        <f t="array" ref="P6">INDEX(Data!$A$1:$E$3119,MATCH(1,(Data!$A$1:$A$3119=$C6)*(Data!$D$1:$D$3119=$C$2)*(Data!$C$1:$C$3119=P$2),0),5)</f>
        <v>1.0999999999999999E-2</v>
      </c>
      <c r="Q6" s="12">
        <f t="array" ref="Q6">INDEX(Data!$A$1:$E$3119,MATCH(1,(Data!$A$1:$A$3119=$C6)*(Data!$D$1:$D$3119=$C$2)*(Data!$C$1:$C$3119=Q$2),0),5)</f>
        <v>3.2000000000000002E-3</v>
      </c>
      <c r="R6" s="12">
        <f t="array" ref="R6">INDEX(Data!$A$1:$E$3119,MATCH(1,(Data!$A$1:$A$3119=$C6)*(Data!$D$1:$D$3119=$C$2)*(Data!$C$1:$C$3119=R$2),0),5)</f>
        <v>2.76E-2</v>
      </c>
      <c r="S6" s="12">
        <f t="array" ref="S6">INDEX(Data!$A$1:$E$3119,MATCH(1,(Data!$A$1:$A$3119=$C6)*(Data!$D$1:$D$3119=$C$2)*(Data!$C$1:$C$3119=S$2),0),5)</f>
        <v>3.5099999999999999E-2</v>
      </c>
      <c r="T6" s="12">
        <f t="array" ref="T6">INDEX(Data!$A$1:$E$3119,MATCH(1,(Data!$A$1:$A$3119=$C6)*(Data!$D$1:$D$3119=$C$2)*(Data!$C$1:$C$3119=T$2),0),5)</f>
        <v>2.6599999999999999E-2</v>
      </c>
      <c r="U6" s="12">
        <f t="array" ref="U6">INDEX(Data!$A$1:$E$3119,MATCH(1,(Data!$A$1:$A$3119=$C6)*(Data!$D$1:$D$3119=$C$2)*(Data!$C$1:$C$3119=U$2),0),5)</f>
        <v>4.3099999999999999E-2</v>
      </c>
      <c r="V6" s="12">
        <f t="array" ref="V6">INDEX(Data!$A$1:$E$3119,MATCH(1,(Data!$A$1:$A$3119=$C6)*(Data!$D$1:$D$3119=$C$2)*(Data!$C$1:$C$3119=V$2),0),5)</f>
        <v>3.6900000000000002E-2</v>
      </c>
    </row>
    <row r="7" spans="1:25">
      <c r="A7" s="2">
        <v>4</v>
      </c>
      <c r="B7" s="11" t="str">
        <f>VLOOKUP(C7,Data!$A$1:$B$3119,2,FALSE)</f>
        <v>JPMorgan Chase &amp; Company</v>
      </c>
      <c r="C7" s="11" t="str">
        <f>'Implied Stock Prices &amp; Net SVC'!B5</f>
        <v>JPM</v>
      </c>
      <c r="D7" s="12">
        <f t="array" ref="D7">INDEX(Data!$A$1:$E$3119,MATCH(1,(Data!$A$1:$A$3119=$C7)*(Data!$D$1:$D$3119=$C$2)*(Data!$C$1:$C$3119=D$2),0),5)</f>
        <v>8.5400000000000004E-2</v>
      </c>
      <c r="E7" s="12">
        <f t="array" ref="E7">INDEX(Data!$A$1:$E$3119,MATCH(1,(Data!$A$1:$A$3119=$C7)*(Data!$D$1:$D$3119=$C$2)*(Data!$C$1:$C$3119=E$2),0),5)</f>
        <v>0.15140000000000001</v>
      </c>
      <c r="F7" s="12">
        <f t="array" ref="F7">INDEX(Data!$A$1:$E$3119,MATCH(1,(Data!$A$1:$A$3119=$C7)*(Data!$D$1:$D$3119=$C$2)*(Data!$C$1:$C$3119=F$2),0),5)</f>
        <v>8.3099999999999993E-2</v>
      </c>
      <c r="G7" s="12">
        <f t="array" ref="G7">INDEX(Data!$A$1:$E$3119,MATCH(1,(Data!$A$1:$A$3119=$C7)*(Data!$D$1:$D$3119=$C$2)*(Data!$C$1:$C$3119=G$2),0),5)</f>
        <v>3.2199999999999999E-2</v>
      </c>
      <c r="H7" s="12">
        <f t="array" ref="H7">INDEX(Data!$A$1:$E$3119,MATCH(1,(Data!$A$1:$A$3119=$C7)*(Data!$D$1:$D$3119=$C$2)*(Data!$C$1:$C$3119=H$2),0),5)</f>
        <v>3.4599999999999999E-2</v>
      </c>
      <c r="I7" s="12">
        <f t="array" ref="I7">INDEX(Data!$A$1:$E$3119,MATCH(1,(Data!$A$1:$A$3119=$C7)*(Data!$D$1:$D$3119=$C$2)*(Data!$C$1:$C$3119=I$2),0),5)</f>
        <v>5.45E-2</v>
      </c>
      <c r="J7" s="12">
        <f t="array" ref="J7">INDEX(Data!$A$1:$E$3119,MATCH(1,(Data!$A$1:$A$3119=$C7)*(Data!$D$1:$D$3119=$C$2)*(Data!$C$1:$C$3119=J$2),0),5)</f>
        <v>6.6100000000000006E-2</v>
      </c>
      <c r="K7" s="12">
        <f t="array" ref="K7">INDEX(Data!$A$1:$E$3119,MATCH(1,(Data!$A$1:$A$3119=$C7)*(Data!$D$1:$D$3119=$C$2)*(Data!$C$1:$C$3119=K$2),0),5)</f>
        <v>4.2599999999999999E-2</v>
      </c>
      <c r="L7" s="12">
        <f t="array" ref="L7">INDEX(Data!$A$1:$E$3119,MATCH(1,(Data!$A$1:$A$3119=$C7)*(Data!$D$1:$D$3119=$C$2)*(Data!$C$1:$C$3119=L$2),0),5)</f>
        <v>7.5700000000000003E-2</v>
      </c>
      <c r="M7" s="12">
        <f t="array" ref="M7">INDEX(Data!$A$1:$E$3119,MATCH(1,(Data!$A$1:$A$3119=$C7)*(Data!$D$1:$D$3119=$C$2)*(Data!$C$1:$C$3119=M$2),0),5)</f>
        <v>0.1149</v>
      </c>
      <c r="N7" s="12">
        <f t="array" ref="N7">INDEX(Data!$A$1:$E$3119,MATCH(1,(Data!$A$1:$A$3119=$C7)*(Data!$D$1:$D$3119=$C$2)*(Data!$C$1:$C$3119=N$2),0),5)</f>
        <v>6.6600000000000006E-2</v>
      </c>
      <c r="O7" s="12">
        <f t="array" ref="O7">INDEX(Data!$A$1:$E$3119,MATCH(1,(Data!$A$1:$A$3119=$C7)*(Data!$D$1:$D$3119=$C$2)*(Data!$C$1:$C$3119=O$2),0),5)</f>
        <v>0.1038</v>
      </c>
      <c r="P7" s="12">
        <f t="array" ref="P7">INDEX(Data!$A$1:$E$3119,MATCH(1,(Data!$A$1:$A$3119=$C7)*(Data!$D$1:$D$3119=$C$2)*(Data!$C$1:$C$3119=P$2),0),5)</f>
        <v>7.3400000000000007E-2</v>
      </c>
      <c r="Q7" s="12">
        <f t="array" ref="Q7">INDEX(Data!$A$1:$E$3119,MATCH(1,(Data!$A$1:$A$3119=$C7)*(Data!$D$1:$D$3119=$C$2)*(Data!$C$1:$C$3119=Q$2),0),5)</f>
        <v>7.8299999999999995E-2</v>
      </c>
      <c r="R7" s="12">
        <f t="array" ref="R7">INDEX(Data!$A$1:$E$3119,MATCH(1,(Data!$A$1:$A$3119=$C7)*(Data!$D$1:$D$3119=$C$2)*(Data!$C$1:$C$3119=R$2),0),5)</f>
        <v>7.85E-2</v>
      </c>
      <c r="S7" s="12">
        <f t="array" ref="S7">INDEX(Data!$A$1:$E$3119,MATCH(1,(Data!$A$1:$A$3119=$C7)*(Data!$D$1:$D$3119=$C$2)*(Data!$C$1:$C$3119=S$2),0),5)</f>
        <v>8.7999999999999995E-2</v>
      </c>
      <c r="T7" s="12">
        <f t="array" ref="T7">INDEX(Data!$A$1:$E$3119,MATCH(1,(Data!$A$1:$A$3119=$C7)*(Data!$D$1:$D$3119=$C$2)*(Data!$C$1:$C$3119=T$2),0),5)</f>
        <v>7.4399999999999994E-2</v>
      </c>
      <c r="U7" s="12">
        <f t="array" ref="U7">INDEX(Data!$A$1:$E$3119,MATCH(1,(Data!$A$1:$A$3119=$C7)*(Data!$D$1:$D$3119=$C$2)*(Data!$C$1:$C$3119=U$2),0),5)</f>
        <v>8.5000000000000006E-2</v>
      </c>
      <c r="V7" s="12">
        <f t="array" ref="V7">INDEX(Data!$A$1:$E$3119,MATCH(1,(Data!$A$1:$A$3119=$C7)*(Data!$D$1:$D$3119=$C$2)*(Data!$C$1:$C$3119=V$2),0),5)</f>
        <v>9.06E-2</v>
      </c>
      <c r="Y7" s="2">
        <f>SUM(U4:U9)/6</f>
        <v>7.563333333333333E-2</v>
      </c>
    </row>
    <row r="8" spans="1:25">
      <c r="A8" s="2">
        <v>5</v>
      </c>
      <c r="B8" s="11" t="str">
        <f>VLOOKUP(C8,Data!$A$1:$B$3119,2,FALSE)</f>
        <v>Goldman Sachs Group, Inc.</v>
      </c>
      <c r="C8" s="11" t="str">
        <f>'Implied Stock Prices &amp; Net SVC'!B6</f>
        <v>GS</v>
      </c>
      <c r="D8" s="12" t="e">
        <f t="array" ref="D8">INDEX(Data!$A$1:$E$3119,MATCH(1,(Data!$A$1:$A$3119=$C8)*(Data!$D$1:$D$3119=$C$2)*(Data!$C$1:$C$3119=D$2),0),5)</f>
        <v>#N/A</v>
      </c>
      <c r="E8" s="12">
        <f t="array" ref="E8">INDEX(Data!$A$1:$E$3119,MATCH(1,(Data!$A$1:$A$3119=$C8)*(Data!$D$1:$D$3119=$C$2)*(Data!$C$1:$C$3119=E$2),0),5)</f>
        <v>0.23680000000000001</v>
      </c>
      <c r="F8" s="12">
        <f t="array" ref="F8">INDEX(Data!$A$1:$E$3119,MATCH(1,(Data!$A$1:$A$3119=$C8)*(Data!$D$1:$D$3119=$C$2)*(Data!$C$1:$C$3119=F$2),0),5)</f>
        <v>0.13500000000000001</v>
      </c>
      <c r="G8" s="12">
        <f t="array" ref="G8">INDEX(Data!$A$1:$E$3119,MATCH(1,(Data!$A$1:$A$3119=$C8)*(Data!$D$1:$D$3119=$C$2)*(Data!$C$1:$C$3119=G$2),0),5)</f>
        <v>6.7599999999999993E-2</v>
      </c>
      <c r="H8" s="12">
        <f t="array" ref="H8">INDEX(Data!$A$1:$E$3119,MATCH(1,(Data!$A$1:$A$3119=$C8)*(Data!$D$1:$D$3119=$C$2)*(Data!$C$1:$C$3119=H$2),0),5)</f>
        <v>7.6600000000000001E-2</v>
      </c>
      <c r="I8" s="12">
        <f t="array" ref="I8">INDEX(Data!$A$1:$E$3119,MATCH(1,(Data!$A$1:$A$3119=$C8)*(Data!$D$1:$D$3119=$C$2)*(Data!$C$1:$C$3119=I$2),0),5)</f>
        <v>0.1368</v>
      </c>
      <c r="J8" s="12">
        <f t="array" ref="J8">INDEX(Data!$A$1:$E$3119,MATCH(1,(Data!$A$1:$A$3119=$C8)*(Data!$D$1:$D$3119=$C$2)*(Data!$C$1:$C$3119=J$2),0),5)</f>
        <v>0.17169999999999999</v>
      </c>
      <c r="K8" s="12">
        <f t="array" ref="K8">INDEX(Data!$A$1:$E$3119,MATCH(1,(Data!$A$1:$A$3119=$C8)*(Data!$D$1:$D$3119=$C$2)*(Data!$C$1:$C$3119=K$2),0),5)</f>
        <v>0.18110000000000001</v>
      </c>
      <c r="L8" s="12">
        <f t="array" ref="L8">INDEX(Data!$A$1:$E$3119,MATCH(1,(Data!$A$1:$A$3119=$C8)*(Data!$D$1:$D$3119=$C$2)*(Data!$C$1:$C$3119=L$2),0),5)</f>
        <v>0.25230000000000002</v>
      </c>
      <c r="M8" s="12">
        <f t="array" ref="M8">INDEX(Data!$A$1:$E$3119,MATCH(1,(Data!$A$1:$A$3119=$C8)*(Data!$D$1:$D$3119=$C$2)*(Data!$C$1:$C$3119=M$2),0),5)</f>
        <v>0.2424</v>
      </c>
      <c r="N8" s="12">
        <f t="array" ref="N8">INDEX(Data!$A$1:$E$3119,MATCH(1,(Data!$A$1:$A$3119=$C8)*(Data!$D$1:$D$3119=$C$2)*(Data!$C$1:$C$3119=N$2),0),5)</f>
        <v>2.06E-2</v>
      </c>
      <c r="O8" s="12">
        <f t="array" ref="O8">INDEX(Data!$A$1:$E$3119,MATCH(1,(Data!$A$1:$A$3119=$C8)*(Data!$D$1:$D$3119=$C$2)*(Data!$C$1:$C$3119=O$2),0),5)</f>
        <v>0.22700000000000001</v>
      </c>
      <c r="P8" s="12">
        <f t="array" ref="P8">INDEX(Data!$A$1:$E$3119,MATCH(1,(Data!$A$1:$A$3119=$C8)*(Data!$D$1:$D$3119=$C$2)*(Data!$C$1:$C$3119=P$2),0),5)</f>
        <v>0.121</v>
      </c>
      <c r="Q8" s="12">
        <f t="array" ref="Q8">INDEX(Data!$A$1:$E$3119,MATCH(1,(Data!$A$1:$A$3119=$C8)*(Data!$D$1:$D$3119=$C$2)*(Data!$C$1:$C$3119=Q$2),0),5)</f>
        <v>5.3999999999999999E-2</v>
      </c>
      <c r="R8" s="12">
        <f t="array" ref="R8">INDEX(Data!$A$1:$E$3119,MATCH(1,(Data!$A$1:$A$3119=$C8)*(Data!$D$1:$D$3119=$C$2)*(Data!$C$1:$C$3119=R$2),0),5)</f>
        <v>0.112</v>
      </c>
      <c r="S8" s="12">
        <f t="array" ref="S8">INDEX(Data!$A$1:$E$3119,MATCH(1,(Data!$A$1:$A$3119=$C8)*(Data!$D$1:$D$3119=$C$2)*(Data!$C$1:$C$3119=S$2),0),5)</f>
        <v>0.10349999999999999</v>
      </c>
      <c r="T8" s="12">
        <f t="array" ref="T8">INDEX(Data!$A$1:$E$3119,MATCH(1,(Data!$A$1:$A$3119=$C8)*(Data!$D$1:$D$3119=$C$2)*(Data!$C$1:$C$3119=T$2),0),5)</f>
        <v>0.1011</v>
      </c>
      <c r="U8" s="12">
        <f t="array" ref="U8">INDEX(Data!$A$1:$E$3119,MATCH(1,(Data!$A$1:$A$3119=$C8)*(Data!$D$1:$D$3119=$C$2)*(Data!$C$1:$C$3119=U$2),0),5)</f>
        <v>0.10489999999999999</v>
      </c>
      <c r="V8" s="12">
        <f t="array" ref="V8">INDEX(Data!$A$1:$E$3119,MATCH(1,(Data!$A$1:$A$3119=$C8)*(Data!$D$1:$D$3119=$C$2)*(Data!$C$1:$C$3119=V$2),0),5)</f>
        <v>8.6300000000000002E-2</v>
      </c>
    </row>
    <row r="9" spans="1:25">
      <c r="A9" s="2">
        <v>6</v>
      </c>
      <c r="B9" s="11" t="str">
        <f>VLOOKUP(C9,Data!$A$1:$B$3119,2,FALSE)</f>
        <v>Bank of America Corp</v>
      </c>
      <c r="C9" s="11" t="str">
        <f>'Implied Stock Prices &amp; Net SVC'!B7</f>
        <v>BAC</v>
      </c>
      <c r="D9" s="12">
        <f t="array" ref="D9">INDEX(Data!$A$1:$E$3119,MATCH(1,(Data!$A$1:$A$3119=$C9)*(Data!$D$1:$D$3119=$C$2)*(Data!$C$1:$C$3119=D$2),0),5)</f>
        <v>7.1900000000000006E-2</v>
      </c>
      <c r="E9" s="12">
        <f t="array" ref="E9">INDEX(Data!$A$1:$E$3119,MATCH(1,(Data!$A$1:$A$3119=$C9)*(Data!$D$1:$D$3119=$C$2)*(Data!$C$1:$C$3119=E$2),0),5)</f>
        <v>8.8200000000000001E-2</v>
      </c>
      <c r="F9" s="12">
        <f t="array" ref="F9">INDEX(Data!$A$1:$E$3119,MATCH(1,(Data!$A$1:$A$3119=$C9)*(Data!$D$1:$D$3119=$C$2)*(Data!$C$1:$C$3119=F$2),0),5)</f>
        <v>8.8999999999999996E-2</v>
      </c>
      <c r="G9" s="12">
        <f t="array" ref="G9">INDEX(Data!$A$1:$E$3119,MATCH(1,(Data!$A$1:$A$3119=$C9)*(Data!$D$1:$D$3119=$C$2)*(Data!$C$1:$C$3119=G$2),0),5)</f>
        <v>8.2299999999999998E-2</v>
      </c>
      <c r="H9" s="12">
        <f t="array" ref="H9">INDEX(Data!$A$1:$E$3119,MATCH(1,(Data!$A$1:$A$3119=$C9)*(Data!$D$1:$D$3119=$C$2)*(Data!$C$1:$C$3119=H$2),0),5)</f>
        <v>9.0499999999999997E-2</v>
      </c>
      <c r="I9" s="12">
        <f t="array" ref="I9">INDEX(Data!$A$1:$E$3119,MATCH(1,(Data!$A$1:$A$3119=$C9)*(Data!$D$1:$D$3119=$C$2)*(Data!$C$1:$C$3119=I$2),0),5)</f>
        <v>0.1075</v>
      </c>
      <c r="J9" s="12">
        <f t="array" ref="J9">INDEX(Data!$A$1:$E$3119,MATCH(1,(Data!$A$1:$A$3119=$C9)*(Data!$D$1:$D$3119=$C$2)*(Data!$C$1:$C$3119=J$2),0),5)</f>
        <v>0.14169999999999999</v>
      </c>
      <c r="K9" s="12">
        <f t="array" ref="K9">INDEX(Data!$A$1:$E$3119,MATCH(1,(Data!$A$1:$A$3119=$C9)*(Data!$D$1:$D$3119=$C$2)*(Data!$C$1:$C$3119=K$2),0),5)</f>
        <v>0.1066</v>
      </c>
      <c r="L9" s="12">
        <f t="array" ref="L9">INDEX(Data!$A$1:$E$3119,MATCH(1,(Data!$A$1:$A$3119=$C9)*(Data!$D$1:$D$3119=$C$2)*(Data!$C$1:$C$3119=L$2),0),5)</f>
        <v>0.1336</v>
      </c>
      <c r="M9" s="12">
        <f t="array" ref="M9">INDEX(Data!$A$1:$E$3119,MATCH(1,(Data!$A$1:$A$3119=$C9)*(Data!$D$1:$D$3119=$C$2)*(Data!$C$1:$C$3119=M$2),0),5)</f>
        <v>8.77E-2</v>
      </c>
      <c r="N9" s="12">
        <f t="array" ref="N9">INDEX(Data!$A$1:$E$3119,MATCH(1,(Data!$A$1:$A$3119=$C9)*(Data!$D$1:$D$3119=$C$2)*(Data!$C$1:$C$3119=N$2),0),5)</f>
        <v>6.1400000000000003E-2</v>
      </c>
      <c r="O9" s="12">
        <f t="array" ref="O9">INDEX(Data!$A$1:$E$3119,MATCH(1,(Data!$A$1:$A$3119=$C9)*(Data!$D$1:$D$3119=$C$2)*(Data!$C$1:$C$3119=O$2),0),5)</f>
        <v>5.8200000000000002E-2</v>
      </c>
      <c r="P9" s="12">
        <f t="array" ref="P9">INDEX(Data!$A$1:$E$3119,MATCH(1,(Data!$A$1:$A$3119=$C9)*(Data!$D$1:$D$3119=$C$2)*(Data!$C$1:$C$3119=P$2),0),5)</f>
        <v>1.29E-2</v>
      </c>
      <c r="Q9" s="12">
        <f t="array" ref="Q9">INDEX(Data!$A$1:$E$3119,MATCH(1,(Data!$A$1:$A$3119=$C9)*(Data!$D$1:$D$3119=$C$2)*(Data!$C$1:$C$3119=Q$2),0),5)</f>
        <v>-2.2599999999999999E-2</v>
      </c>
      <c r="R9" s="12">
        <f t="array" ref="R9">INDEX(Data!$A$1:$E$3119,MATCH(1,(Data!$A$1:$A$3119=$C9)*(Data!$D$1:$D$3119=$C$2)*(Data!$C$1:$C$3119=R$2),0),5)</f>
        <v>4.4000000000000003E-3</v>
      </c>
      <c r="S9" s="12">
        <f t="array" ref="S9">INDEX(Data!$A$1:$E$3119,MATCH(1,(Data!$A$1:$A$3119=$C9)*(Data!$D$1:$D$3119=$C$2)*(Data!$C$1:$C$3119=S$2),0),5)</f>
        <v>3.0200000000000001E-2</v>
      </c>
      <c r="T9" s="12">
        <f t="array" ref="T9">INDEX(Data!$A$1:$E$3119,MATCH(1,(Data!$A$1:$A$3119=$C9)*(Data!$D$1:$D$3119=$C$2)*(Data!$C$1:$C$3119=T$2),0),5)</f>
        <v>4.58E-2</v>
      </c>
      <c r="U9" s="12">
        <f t="array" ref="U9">INDEX(Data!$A$1:$E$3119,MATCH(1,(Data!$A$1:$A$3119=$C9)*(Data!$D$1:$D$3119=$C$2)*(Data!$C$1:$C$3119=U$2),0),5)</f>
        <v>4.2999999999999997E-2</v>
      </c>
      <c r="V9" s="12">
        <f t="array" ref="V9">INDEX(Data!$A$1:$E$3119,MATCH(1,(Data!$A$1:$A$3119=$C9)*(Data!$D$1:$D$3119=$C$2)*(Data!$C$1:$C$3119=V$2),0),5)</f>
        <v>4.3700000000000003E-2</v>
      </c>
    </row>
    <row r="10" spans="1:25">
      <c r="A10" s="2">
        <v>7</v>
      </c>
      <c r="B10" s="11" t="e">
        <f>VLOOKUP(C10,Data!$A$1:$B$3119,2,FALSE)</f>
        <v>#N/A</v>
      </c>
      <c r="C10" s="11">
        <f>'Implied Stock Prices &amp; Net SVC'!B8</f>
        <v>0</v>
      </c>
      <c r="D10" s="12" t="e">
        <f t="array" ref="D10">INDEX(Data!$A$1:$E$3119,MATCH(1,(Data!$A$1:$A$3119=$C10)*(Data!$D$1:$D$3119=$C$2)*(Data!$C$1:$C$3119=D$2),0),5)</f>
        <v>#N/A</v>
      </c>
      <c r="E10" s="12" t="e">
        <f t="array" ref="E10">INDEX(Data!$A$1:$E$3119,MATCH(1,(Data!$A$1:$A$3119=$C10)*(Data!$D$1:$D$3119=$C$2)*(Data!$C$1:$C$3119=E$2),0),5)</f>
        <v>#N/A</v>
      </c>
      <c r="F10" s="12" t="e">
        <f t="array" ref="F10">INDEX(Data!$A$1:$E$3119,MATCH(1,(Data!$A$1:$A$3119=$C10)*(Data!$D$1:$D$3119=$C$2)*(Data!$C$1:$C$3119=F$2),0),5)</f>
        <v>#N/A</v>
      </c>
      <c r="G10" s="12" t="e">
        <f t="array" ref="G10">INDEX(Data!$A$1:$E$3119,MATCH(1,(Data!$A$1:$A$3119=$C10)*(Data!$D$1:$D$3119=$C$2)*(Data!$C$1:$C$3119=G$2),0),5)</f>
        <v>#N/A</v>
      </c>
      <c r="H10" s="12" t="e">
        <f t="array" ref="H10">INDEX(Data!$A$1:$E$3119,MATCH(1,(Data!$A$1:$A$3119=$C10)*(Data!$D$1:$D$3119=$C$2)*(Data!$C$1:$C$3119=H$2),0),5)</f>
        <v>#N/A</v>
      </c>
      <c r="I10" s="12" t="e">
        <f t="array" ref="I10">INDEX(Data!$A$1:$E$3119,MATCH(1,(Data!$A$1:$A$3119=$C10)*(Data!$D$1:$D$3119=$C$2)*(Data!$C$1:$C$3119=I$2),0),5)</f>
        <v>#N/A</v>
      </c>
      <c r="J10" s="12" t="e">
        <f t="array" ref="J10">INDEX(Data!$A$1:$E$3119,MATCH(1,(Data!$A$1:$A$3119=$C10)*(Data!$D$1:$D$3119=$C$2)*(Data!$C$1:$C$3119=J$2),0),5)</f>
        <v>#N/A</v>
      </c>
      <c r="K10" s="12" t="e">
        <f t="array" ref="K10">INDEX(Data!$A$1:$E$3119,MATCH(1,(Data!$A$1:$A$3119=$C10)*(Data!$D$1:$D$3119=$C$2)*(Data!$C$1:$C$3119=K$2),0),5)</f>
        <v>#N/A</v>
      </c>
      <c r="L10" s="12" t="e">
        <f t="array" ref="L10">INDEX(Data!$A$1:$E$3119,MATCH(1,(Data!$A$1:$A$3119=$C10)*(Data!$D$1:$D$3119=$C$2)*(Data!$C$1:$C$3119=L$2),0),5)</f>
        <v>#N/A</v>
      </c>
      <c r="M10" s="12" t="e">
        <f t="array" ref="M10">INDEX(Data!$A$1:$E$3119,MATCH(1,(Data!$A$1:$A$3119=$C10)*(Data!$D$1:$D$3119=$C$2)*(Data!$C$1:$C$3119=M$2),0),5)</f>
        <v>#N/A</v>
      </c>
      <c r="N10" s="12" t="e">
        <f t="array" ref="N10">INDEX(Data!$A$1:$E$3119,MATCH(1,(Data!$A$1:$A$3119=$C10)*(Data!$D$1:$D$3119=$C$2)*(Data!$C$1:$C$3119=N$2),0),5)</f>
        <v>#N/A</v>
      </c>
      <c r="O10" s="12" t="e">
        <f t="array" ref="O10">INDEX(Data!$A$1:$E$3119,MATCH(1,(Data!$A$1:$A$3119=$C10)*(Data!$D$1:$D$3119=$C$2)*(Data!$C$1:$C$3119=O$2),0),5)</f>
        <v>#N/A</v>
      </c>
      <c r="P10" s="12" t="e">
        <f t="array" ref="P10">INDEX(Data!$A$1:$E$3119,MATCH(1,(Data!$A$1:$A$3119=$C10)*(Data!$D$1:$D$3119=$C$2)*(Data!$C$1:$C$3119=P$2),0),5)</f>
        <v>#N/A</v>
      </c>
      <c r="Q10" s="12" t="e">
        <f t="array" ref="Q10">INDEX(Data!$A$1:$E$3119,MATCH(1,(Data!$A$1:$A$3119=$C10)*(Data!$D$1:$D$3119=$C$2)*(Data!$C$1:$C$3119=Q$2),0),5)</f>
        <v>#N/A</v>
      </c>
      <c r="R10" s="12" t="e">
        <f t="array" ref="R10">INDEX(Data!$A$1:$E$3119,MATCH(1,(Data!$A$1:$A$3119=$C10)*(Data!$D$1:$D$3119=$C$2)*(Data!$C$1:$C$3119=R$2),0),5)</f>
        <v>#N/A</v>
      </c>
      <c r="S10" s="12" t="e">
        <f t="array" ref="S10">INDEX(Data!$A$1:$E$3119,MATCH(1,(Data!$A$1:$A$3119=$C10)*(Data!$D$1:$D$3119=$C$2)*(Data!$C$1:$C$3119=S$2),0),5)</f>
        <v>#N/A</v>
      </c>
      <c r="T10" s="12" t="e">
        <f t="array" ref="T10">INDEX(Data!$A$1:$E$3119,MATCH(1,(Data!$A$1:$A$3119=$C10)*(Data!$D$1:$D$3119=$C$2)*(Data!$C$1:$C$3119=T$2),0),5)</f>
        <v>#N/A</v>
      </c>
      <c r="U10" s="12" t="e">
        <f t="array" ref="U10">INDEX(Data!$A$1:$E$3119,MATCH(1,(Data!$A$1:$A$3119=$C10)*(Data!$D$1:$D$3119=$C$2)*(Data!$C$1:$C$3119=U$2),0),5)</f>
        <v>#N/A</v>
      </c>
      <c r="V10" s="12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1">
        <f>'Implied Stock Prices &amp; Net SVC'!B9</f>
        <v>0</v>
      </c>
      <c r="D11" s="12" t="e">
        <f t="array" ref="D11">INDEX(Data!$A$1:$E$3119,MATCH(1,(Data!$A$1:$A$3119=$C11)*(Data!$D$1:$D$3119=$C$2)*(Data!$C$1:$C$3119=D$2),0),5)</f>
        <v>#N/A</v>
      </c>
      <c r="E11" s="12" t="e">
        <f t="array" ref="E11">INDEX(Data!$A$1:$E$3119,MATCH(1,(Data!$A$1:$A$3119=$C11)*(Data!$D$1:$D$3119=$C$2)*(Data!$C$1:$C$3119=E$2),0),5)</f>
        <v>#N/A</v>
      </c>
      <c r="F11" s="12" t="e">
        <f t="array" ref="F11">INDEX(Data!$A$1:$E$3119,MATCH(1,(Data!$A$1:$A$3119=$C11)*(Data!$D$1:$D$3119=$C$2)*(Data!$C$1:$C$3119=F$2),0),5)</f>
        <v>#N/A</v>
      </c>
      <c r="G11" s="12" t="e">
        <f t="array" ref="G11">INDEX(Data!$A$1:$E$3119,MATCH(1,(Data!$A$1:$A$3119=$C11)*(Data!$D$1:$D$3119=$C$2)*(Data!$C$1:$C$3119=G$2),0),5)</f>
        <v>#N/A</v>
      </c>
      <c r="H11" s="12" t="e">
        <f t="array" ref="H11">INDEX(Data!$A$1:$E$3119,MATCH(1,(Data!$A$1:$A$3119=$C11)*(Data!$D$1:$D$3119=$C$2)*(Data!$C$1:$C$3119=H$2),0),5)</f>
        <v>#N/A</v>
      </c>
      <c r="I11" s="12" t="e">
        <f t="array" ref="I11">INDEX(Data!$A$1:$E$3119,MATCH(1,(Data!$A$1:$A$3119=$C11)*(Data!$D$1:$D$3119=$C$2)*(Data!$C$1:$C$3119=I$2),0),5)</f>
        <v>#N/A</v>
      </c>
      <c r="J11" s="12" t="e">
        <f t="array" ref="J11">INDEX(Data!$A$1:$E$3119,MATCH(1,(Data!$A$1:$A$3119=$C11)*(Data!$D$1:$D$3119=$C$2)*(Data!$C$1:$C$3119=J$2),0),5)</f>
        <v>#N/A</v>
      </c>
      <c r="K11" s="12" t="e">
        <f t="array" ref="K11">INDEX(Data!$A$1:$E$3119,MATCH(1,(Data!$A$1:$A$3119=$C11)*(Data!$D$1:$D$3119=$C$2)*(Data!$C$1:$C$3119=K$2),0),5)</f>
        <v>#N/A</v>
      </c>
      <c r="L11" s="12" t="e">
        <f t="array" ref="L11">INDEX(Data!$A$1:$E$3119,MATCH(1,(Data!$A$1:$A$3119=$C11)*(Data!$D$1:$D$3119=$C$2)*(Data!$C$1:$C$3119=L$2),0),5)</f>
        <v>#N/A</v>
      </c>
      <c r="M11" s="12" t="e">
        <f t="array" ref="M11">INDEX(Data!$A$1:$E$3119,MATCH(1,(Data!$A$1:$A$3119=$C11)*(Data!$D$1:$D$3119=$C$2)*(Data!$C$1:$C$3119=M$2),0),5)</f>
        <v>#N/A</v>
      </c>
      <c r="N11" s="12" t="e">
        <f t="array" ref="N11">INDEX(Data!$A$1:$E$3119,MATCH(1,(Data!$A$1:$A$3119=$C11)*(Data!$D$1:$D$3119=$C$2)*(Data!$C$1:$C$3119=N$2),0),5)</f>
        <v>#N/A</v>
      </c>
      <c r="O11" s="12" t="e">
        <f t="array" ref="O11">INDEX(Data!$A$1:$E$3119,MATCH(1,(Data!$A$1:$A$3119=$C11)*(Data!$D$1:$D$3119=$C$2)*(Data!$C$1:$C$3119=O$2),0),5)</f>
        <v>#N/A</v>
      </c>
      <c r="P11" s="12" t="e">
        <f t="array" ref="P11">INDEX(Data!$A$1:$E$3119,MATCH(1,(Data!$A$1:$A$3119=$C11)*(Data!$D$1:$D$3119=$C$2)*(Data!$C$1:$C$3119=P$2),0),5)</f>
        <v>#N/A</v>
      </c>
      <c r="Q11" s="12" t="e">
        <f t="array" ref="Q11">INDEX(Data!$A$1:$E$3119,MATCH(1,(Data!$A$1:$A$3119=$C11)*(Data!$D$1:$D$3119=$C$2)*(Data!$C$1:$C$3119=Q$2),0),5)</f>
        <v>#N/A</v>
      </c>
      <c r="R11" s="12" t="e">
        <f t="array" ref="R11">INDEX(Data!$A$1:$E$3119,MATCH(1,(Data!$A$1:$A$3119=$C11)*(Data!$D$1:$D$3119=$C$2)*(Data!$C$1:$C$3119=R$2),0),5)</f>
        <v>#N/A</v>
      </c>
      <c r="S11" s="12" t="e">
        <f t="array" ref="S11">INDEX(Data!$A$1:$E$3119,MATCH(1,(Data!$A$1:$A$3119=$C11)*(Data!$D$1:$D$3119=$C$2)*(Data!$C$1:$C$3119=S$2),0),5)</f>
        <v>#N/A</v>
      </c>
      <c r="T11" s="12" t="e">
        <f t="array" ref="T11">INDEX(Data!$A$1:$E$3119,MATCH(1,(Data!$A$1:$A$3119=$C11)*(Data!$D$1:$D$3119=$C$2)*(Data!$C$1:$C$3119=T$2),0),5)</f>
        <v>#N/A</v>
      </c>
      <c r="U11" s="12" t="e">
        <f t="array" ref="U11">INDEX(Data!$A$1:$E$3119,MATCH(1,(Data!$A$1:$A$3119=$C11)*(Data!$D$1:$D$3119=$C$2)*(Data!$C$1:$C$3119=U$2),0),5)</f>
        <v>#N/A</v>
      </c>
      <c r="V11" s="12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1">
        <f>'Implied Stock Prices &amp; Net SVC'!B10</f>
        <v>0</v>
      </c>
      <c r="D12" s="12" t="e">
        <f t="array" ref="D12">INDEX(Data!$A$1:$E$3119,MATCH(1,(Data!$A$1:$A$3119=$C12)*(Data!$D$1:$D$3119=$C$2)*(Data!$C$1:$C$3119=D$2),0),5)</f>
        <v>#N/A</v>
      </c>
      <c r="E12" s="12" t="e">
        <f t="array" ref="E12">INDEX(Data!$A$1:$E$3119,MATCH(1,(Data!$A$1:$A$3119=$C12)*(Data!$D$1:$D$3119=$C$2)*(Data!$C$1:$C$3119=E$2),0),5)</f>
        <v>#N/A</v>
      </c>
      <c r="F12" s="12" t="e">
        <f t="array" ref="F12">INDEX(Data!$A$1:$E$3119,MATCH(1,(Data!$A$1:$A$3119=$C12)*(Data!$D$1:$D$3119=$C$2)*(Data!$C$1:$C$3119=F$2),0),5)</f>
        <v>#N/A</v>
      </c>
      <c r="G12" s="12" t="e">
        <f t="array" ref="G12">INDEX(Data!$A$1:$E$3119,MATCH(1,(Data!$A$1:$A$3119=$C12)*(Data!$D$1:$D$3119=$C$2)*(Data!$C$1:$C$3119=G$2),0),5)</f>
        <v>#N/A</v>
      </c>
      <c r="H12" s="12" t="e">
        <f t="array" ref="H12">INDEX(Data!$A$1:$E$3119,MATCH(1,(Data!$A$1:$A$3119=$C12)*(Data!$D$1:$D$3119=$C$2)*(Data!$C$1:$C$3119=H$2),0),5)</f>
        <v>#N/A</v>
      </c>
      <c r="I12" s="12" t="e">
        <f t="array" ref="I12">INDEX(Data!$A$1:$E$3119,MATCH(1,(Data!$A$1:$A$3119=$C12)*(Data!$D$1:$D$3119=$C$2)*(Data!$C$1:$C$3119=I$2),0),5)</f>
        <v>#N/A</v>
      </c>
      <c r="J12" s="12" t="e">
        <f t="array" ref="J12">INDEX(Data!$A$1:$E$3119,MATCH(1,(Data!$A$1:$A$3119=$C12)*(Data!$D$1:$D$3119=$C$2)*(Data!$C$1:$C$3119=J$2),0),5)</f>
        <v>#N/A</v>
      </c>
      <c r="K12" s="12" t="e">
        <f t="array" ref="K12">INDEX(Data!$A$1:$E$3119,MATCH(1,(Data!$A$1:$A$3119=$C12)*(Data!$D$1:$D$3119=$C$2)*(Data!$C$1:$C$3119=K$2),0),5)</f>
        <v>#N/A</v>
      </c>
      <c r="L12" s="12" t="e">
        <f t="array" ref="L12">INDEX(Data!$A$1:$E$3119,MATCH(1,(Data!$A$1:$A$3119=$C12)*(Data!$D$1:$D$3119=$C$2)*(Data!$C$1:$C$3119=L$2),0),5)</f>
        <v>#N/A</v>
      </c>
      <c r="M12" s="12" t="e">
        <f t="array" ref="M12">INDEX(Data!$A$1:$E$3119,MATCH(1,(Data!$A$1:$A$3119=$C12)*(Data!$D$1:$D$3119=$C$2)*(Data!$C$1:$C$3119=M$2),0),5)</f>
        <v>#N/A</v>
      </c>
      <c r="N12" s="12" t="e">
        <f t="array" ref="N12">INDEX(Data!$A$1:$E$3119,MATCH(1,(Data!$A$1:$A$3119=$C12)*(Data!$D$1:$D$3119=$C$2)*(Data!$C$1:$C$3119=N$2),0),5)</f>
        <v>#N/A</v>
      </c>
      <c r="O12" s="12" t="e">
        <f t="array" ref="O12">INDEX(Data!$A$1:$E$3119,MATCH(1,(Data!$A$1:$A$3119=$C12)*(Data!$D$1:$D$3119=$C$2)*(Data!$C$1:$C$3119=O$2),0),5)</f>
        <v>#N/A</v>
      </c>
      <c r="P12" s="12" t="e">
        <f t="array" ref="P12">INDEX(Data!$A$1:$E$3119,MATCH(1,(Data!$A$1:$A$3119=$C12)*(Data!$D$1:$D$3119=$C$2)*(Data!$C$1:$C$3119=P$2),0),5)</f>
        <v>#N/A</v>
      </c>
      <c r="Q12" s="12" t="e">
        <f t="array" ref="Q12">INDEX(Data!$A$1:$E$3119,MATCH(1,(Data!$A$1:$A$3119=$C12)*(Data!$D$1:$D$3119=$C$2)*(Data!$C$1:$C$3119=Q$2),0),5)</f>
        <v>#N/A</v>
      </c>
      <c r="R12" s="12" t="e">
        <f t="array" ref="R12">INDEX(Data!$A$1:$E$3119,MATCH(1,(Data!$A$1:$A$3119=$C12)*(Data!$D$1:$D$3119=$C$2)*(Data!$C$1:$C$3119=R$2),0),5)</f>
        <v>#N/A</v>
      </c>
      <c r="S12" s="12" t="e">
        <f t="array" ref="S12">INDEX(Data!$A$1:$E$3119,MATCH(1,(Data!$A$1:$A$3119=$C12)*(Data!$D$1:$D$3119=$C$2)*(Data!$C$1:$C$3119=S$2),0),5)</f>
        <v>#N/A</v>
      </c>
      <c r="T12" s="12" t="e">
        <f t="array" ref="T12">INDEX(Data!$A$1:$E$3119,MATCH(1,(Data!$A$1:$A$3119=$C12)*(Data!$D$1:$D$3119=$C$2)*(Data!$C$1:$C$3119=T$2),0),5)</f>
        <v>#N/A</v>
      </c>
      <c r="U12" s="12" t="e">
        <f t="array" ref="U12">INDEX(Data!$A$1:$E$3119,MATCH(1,(Data!$A$1:$A$3119=$C12)*(Data!$D$1:$D$3119=$C$2)*(Data!$C$1:$C$3119=U$2),0),5)</f>
        <v>#N/A</v>
      </c>
      <c r="V12" s="12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1">
        <f>'Implied Stock Prices &amp; Net SVC'!B11</f>
        <v>0</v>
      </c>
      <c r="D13" s="12" t="e">
        <f t="array" ref="D13">INDEX(Data!$A$1:$E$3119,MATCH(1,(Data!$A$1:$A$3119=$C13)*(Data!$D$1:$D$3119=$C$2)*(Data!$C$1:$C$3119=D$2),0),5)</f>
        <v>#N/A</v>
      </c>
      <c r="E13" s="12" t="e">
        <f t="array" ref="E13">INDEX(Data!$A$1:$E$3119,MATCH(1,(Data!$A$1:$A$3119=$C13)*(Data!$D$1:$D$3119=$C$2)*(Data!$C$1:$C$3119=E$2),0),5)</f>
        <v>#N/A</v>
      </c>
      <c r="F13" s="12" t="e">
        <f t="array" ref="F13">INDEX(Data!$A$1:$E$3119,MATCH(1,(Data!$A$1:$A$3119=$C13)*(Data!$D$1:$D$3119=$C$2)*(Data!$C$1:$C$3119=F$2),0),5)</f>
        <v>#N/A</v>
      </c>
      <c r="G13" s="12" t="e">
        <f t="array" ref="G13">INDEX(Data!$A$1:$E$3119,MATCH(1,(Data!$A$1:$A$3119=$C13)*(Data!$D$1:$D$3119=$C$2)*(Data!$C$1:$C$3119=G$2),0),5)</f>
        <v>#N/A</v>
      </c>
      <c r="H13" s="12" t="e">
        <f t="array" ref="H13">INDEX(Data!$A$1:$E$3119,MATCH(1,(Data!$A$1:$A$3119=$C13)*(Data!$D$1:$D$3119=$C$2)*(Data!$C$1:$C$3119=H$2),0),5)</f>
        <v>#N/A</v>
      </c>
      <c r="I13" s="12" t="e">
        <f t="array" ref="I13">INDEX(Data!$A$1:$E$3119,MATCH(1,(Data!$A$1:$A$3119=$C13)*(Data!$D$1:$D$3119=$C$2)*(Data!$C$1:$C$3119=I$2),0),5)</f>
        <v>#N/A</v>
      </c>
      <c r="J13" s="12" t="e">
        <f t="array" ref="J13">INDEX(Data!$A$1:$E$3119,MATCH(1,(Data!$A$1:$A$3119=$C13)*(Data!$D$1:$D$3119=$C$2)*(Data!$C$1:$C$3119=J$2),0),5)</f>
        <v>#N/A</v>
      </c>
      <c r="K13" s="12" t="e">
        <f t="array" ref="K13">INDEX(Data!$A$1:$E$3119,MATCH(1,(Data!$A$1:$A$3119=$C13)*(Data!$D$1:$D$3119=$C$2)*(Data!$C$1:$C$3119=K$2),0),5)</f>
        <v>#N/A</v>
      </c>
      <c r="L13" s="12" t="e">
        <f t="array" ref="L13">INDEX(Data!$A$1:$E$3119,MATCH(1,(Data!$A$1:$A$3119=$C13)*(Data!$D$1:$D$3119=$C$2)*(Data!$C$1:$C$3119=L$2),0),5)</f>
        <v>#N/A</v>
      </c>
      <c r="M13" s="12" t="e">
        <f t="array" ref="M13">INDEX(Data!$A$1:$E$3119,MATCH(1,(Data!$A$1:$A$3119=$C13)*(Data!$D$1:$D$3119=$C$2)*(Data!$C$1:$C$3119=M$2),0),5)</f>
        <v>#N/A</v>
      </c>
      <c r="N13" s="12" t="e">
        <f t="array" ref="N13">INDEX(Data!$A$1:$E$3119,MATCH(1,(Data!$A$1:$A$3119=$C13)*(Data!$D$1:$D$3119=$C$2)*(Data!$C$1:$C$3119=N$2),0),5)</f>
        <v>#N/A</v>
      </c>
      <c r="O13" s="12" t="e">
        <f t="array" ref="O13">INDEX(Data!$A$1:$E$3119,MATCH(1,(Data!$A$1:$A$3119=$C13)*(Data!$D$1:$D$3119=$C$2)*(Data!$C$1:$C$3119=O$2),0),5)</f>
        <v>#N/A</v>
      </c>
      <c r="P13" s="12" t="e">
        <f t="array" ref="P13">INDEX(Data!$A$1:$E$3119,MATCH(1,(Data!$A$1:$A$3119=$C13)*(Data!$D$1:$D$3119=$C$2)*(Data!$C$1:$C$3119=P$2),0),5)</f>
        <v>#N/A</v>
      </c>
      <c r="Q13" s="12" t="e">
        <f t="array" ref="Q13">INDEX(Data!$A$1:$E$3119,MATCH(1,(Data!$A$1:$A$3119=$C13)*(Data!$D$1:$D$3119=$C$2)*(Data!$C$1:$C$3119=Q$2),0),5)</f>
        <v>#N/A</v>
      </c>
      <c r="R13" s="12" t="e">
        <f t="array" ref="R13">INDEX(Data!$A$1:$E$3119,MATCH(1,(Data!$A$1:$A$3119=$C13)*(Data!$D$1:$D$3119=$C$2)*(Data!$C$1:$C$3119=R$2),0),5)</f>
        <v>#N/A</v>
      </c>
      <c r="S13" s="12" t="e">
        <f t="array" ref="S13">INDEX(Data!$A$1:$E$3119,MATCH(1,(Data!$A$1:$A$3119=$C13)*(Data!$D$1:$D$3119=$C$2)*(Data!$C$1:$C$3119=S$2),0),5)</f>
        <v>#N/A</v>
      </c>
      <c r="T13" s="12" t="e">
        <f t="array" ref="T13">INDEX(Data!$A$1:$E$3119,MATCH(1,(Data!$A$1:$A$3119=$C13)*(Data!$D$1:$D$3119=$C$2)*(Data!$C$1:$C$3119=T$2),0),5)</f>
        <v>#N/A</v>
      </c>
      <c r="U13" s="12" t="e">
        <f t="array" ref="U13">INDEX(Data!$A$1:$E$3119,MATCH(1,(Data!$A$1:$A$3119=$C13)*(Data!$D$1:$D$3119=$C$2)*(Data!$C$1:$C$3119=U$2),0),5)</f>
        <v>#N/A</v>
      </c>
      <c r="V13" s="12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  <row r="46" spans="3:6" ht="16" thickBot="1">
      <c r="C46" s="2" t="s">
        <v>70</v>
      </c>
    </row>
    <row r="47" spans="3:6" ht="16" thickBot="1">
      <c r="C47" s="34" t="s">
        <v>0</v>
      </c>
      <c r="D47" s="43" t="s">
        <v>68</v>
      </c>
      <c r="E47" s="43" t="s">
        <v>69</v>
      </c>
      <c r="F47" s="43" t="s">
        <v>46</v>
      </c>
    </row>
    <row r="48" spans="3:6" ht="16" thickBot="1">
      <c r="C48" s="35" t="str">
        <f>C4</f>
        <v>MS</v>
      </c>
      <c r="D48" s="37">
        <f>'Capital Turnover'!$V4</f>
        <v>0.3876</v>
      </c>
      <c r="E48" s="39">
        <f>'NOPAT Margin'!V4</f>
        <v>0.17319999999999999</v>
      </c>
      <c r="F48" s="41">
        <f t="shared" ref="F48:F55" si="0">V4</f>
        <v>6.8199999999999997E-2</v>
      </c>
    </row>
    <row r="49" spans="3:6" ht="16" thickBot="1">
      <c r="C49" s="36" t="str">
        <f t="shared" ref="C49:C55" si="1">C5</f>
        <v>WFC</v>
      </c>
      <c r="D49" s="38">
        <f>'Capital Turnover'!$V5</f>
        <v>0.39479999999999998</v>
      </c>
      <c r="E49" s="40">
        <f>'NOPAT Margin'!V5</f>
        <v>0.25469999999999998</v>
      </c>
      <c r="F49" s="42">
        <f t="shared" si="0"/>
        <v>0.10050000000000001</v>
      </c>
    </row>
    <row r="50" spans="3:6" ht="16" thickBot="1">
      <c r="C50" s="35" t="str">
        <f t="shared" si="1"/>
        <v>C</v>
      </c>
      <c r="D50" s="37">
        <f>'Capital Turnover'!$V6</f>
        <v>0.2031</v>
      </c>
      <c r="E50" s="39">
        <f>'NOPAT Margin'!V6</f>
        <v>0.18160000000000001</v>
      </c>
      <c r="F50" s="41">
        <f t="shared" si="0"/>
        <v>3.6900000000000002E-2</v>
      </c>
    </row>
    <row r="51" spans="3:6" ht="16" thickBot="1">
      <c r="C51" s="36" t="str">
        <f t="shared" si="1"/>
        <v>JPM</v>
      </c>
      <c r="D51" s="38">
        <f>'Capital Turnover'!$V7</f>
        <v>0.36170000000000002</v>
      </c>
      <c r="E51" s="40">
        <f>'NOPAT Margin'!V7</f>
        <v>0.2505</v>
      </c>
      <c r="F51" s="42">
        <f t="shared" si="0"/>
        <v>9.06E-2</v>
      </c>
    </row>
    <row r="52" spans="3:6" ht="16" thickBot="1">
      <c r="C52" s="35" t="str">
        <f t="shared" si="1"/>
        <v>GS</v>
      </c>
      <c r="D52" s="37">
        <f>'Capital Turnover'!$V8</f>
        <v>0.33460000000000001</v>
      </c>
      <c r="E52" s="39">
        <f>'NOPAT Margin'!V8</f>
        <v>0.25800000000000001</v>
      </c>
      <c r="F52" s="41">
        <f t="shared" si="0"/>
        <v>8.6300000000000002E-2</v>
      </c>
    </row>
    <row r="53" spans="3:6" ht="16" thickBot="1">
      <c r="C53" s="36" t="str">
        <f t="shared" si="1"/>
        <v>BAC</v>
      </c>
      <c r="D53" s="38">
        <f>'Capital Turnover'!$V9</f>
        <v>0.25719999999999998</v>
      </c>
      <c r="E53" s="40">
        <f>'NOPAT Margin'!V9</f>
        <v>0.17</v>
      </c>
      <c r="F53" s="42">
        <f t="shared" si="0"/>
        <v>4.3700000000000003E-2</v>
      </c>
    </row>
    <row r="54" spans="3:6" ht="16" thickBot="1">
      <c r="C54" s="35">
        <f t="shared" si="1"/>
        <v>0</v>
      </c>
      <c r="D54" s="37" t="e">
        <f>'Capital Turnover'!$V10</f>
        <v>#N/A</v>
      </c>
      <c r="E54" s="39" t="e">
        <f>'NOPAT Margin'!V10</f>
        <v>#N/A</v>
      </c>
      <c r="F54" s="41" t="e">
        <f t="shared" si="0"/>
        <v>#N/A</v>
      </c>
    </row>
    <row r="55" spans="3:6" ht="16" thickBot="1">
      <c r="C55" s="36">
        <f t="shared" si="1"/>
        <v>0</v>
      </c>
      <c r="D55" s="38" t="e">
        <f>'Capital Turnover'!$V11</f>
        <v>#N/A</v>
      </c>
      <c r="E55" s="40" t="e">
        <f>'NOPAT Margin'!V11</f>
        <v>#N/A</v>
      </c>
      <c r="F55" s="42" t="e">
        <f t="shared" si="0"/>
        <v>#N/A</v>
      </c>
    </row>
    <row r="56" spans="3:6">
      <c r="D56" s="2" t="e">
        <f>SUM(D48:D55)/8</f>
        <v>#N/A</v>
      </c>
      <c r="E56" s="2" t="e">
        <f>SUM(E48:E55)/8</f>
        <v>#N/A</v>
      </c>
      <c r="F56" s="2" t="e">
        <f>SUM(F48:F55)/8</f>
        <v>#N/A</v>
      </c>
    </row>
  </sheetData>
  <sortState ref="C60:F69">
    <sortCondition descending="1" ref="F60:F69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5" sqref="Y15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62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1" t="str">
        <f>'Implied Stock Prices &amp; Net SVC'!B2</f>
        <v>MS</v>
      </c>
      <c r="D4" s="12">
        <f t="array" ref="D4">INDEX(Data!$A$1:$E$3119,MATCH(1,(Data!$A$1:$A$3119=$C4)*(Data!$D$1:$D$3119=$C$2)*(Data!$C$1:$C$3119=D$2),0),5)</f>
        <v>0.15989999999999999</v>
      </c>
      <c r="E4" s="12">
        <f t="array" ref="E4">INDEX(Data!$A$1:$E$3119,MATCH(1,(Data!$A$1:$A$3119=$C4)*(Data!$D$1:$D$3119=$C$2)*(Data!$C$1:$C$3119=E$2),0),5)</f>
        <v>0.19800000000000001</v>
      </c>
      <c r="F4" s="12">
        <f t="array" ref="F4">INDEX(Data!$A$1:$E$3119,MATCH(1,(Data!$A$1:$A$3119=$C4)*(Data!$D$1:$D$3119=$C$2)*(Data!$C$1:$C$3119=F$2),0),5)</f>
        <v>0.18379999999999999</v>
      </c>
      <c r="G4" s="12">
        <f t="array" ref="G4">INDEX(Data!$A$1:$E$3119,MATCH(1,(Data!$A$1:$A$3119=$C4)*(Data!$D$1:$D$3119=$C$2)*(Data!$C$1:$C$3119=G$2),0),5)</f>
        <v>0.1502</v>
      </c>
      <c r="H4" s="12">
        <f t="array" ref="H4">INDEX(Data!$A$1:$E$3119,MATCH(1,(Data!$A$1:$A$3119=$C4)*(Data!$D$1:$D$3119=$C$2)*(Data!$C$1:$C$3119=H$2),0),5)</f>
        <v>0.1578</v>
      </c>
      <c r="I4" s="12">
        <f t="array" ref="I4">INDEX(Data!$A$1:$E$3119,MATCH(1,(Data!$A$1:$A$3119=$C4)*(Data!$D$1:$D$3119=$C$2)*(Data!$C$1:$C$3119=I$2),0),5)</f>
        <v>0.18779999999999999</v>
      </c>
      <c r="J4" s="12">
        <f t="array" ref="J4">INDEX(Data!$A$1:$E$3119,MATCH(1,(Data!$A$1:$A$3119=$C4)*(Data!$D$1:$D$3119=$C$2)*(Data!$C$1:$C$3119=J$2),0),5)</f>
        <v>0.18659999999999999</v>
      </c>
      <c r="K4" s="12">
        <f t="array" ref="K4">INDEX(Data!$A$1:$E$3119,MATCH(1,(Data!$A$1:$A$3119=$C4)*(Data!$D$1:$D$3119=$C$2)*(Data!$C$1:$C$3119=K$2),0),5)</f>
        <v>0.17849999999999999</v>
      </c>
      <c r="L4" s="12">
        <f t="array" ref="L4">INDEX(Data!$A$1:$E$3119,MATCH(1,(Data!$A$1:$A$3119=$C4)*(Data!$D$1:$D$3119=$C$2)*(Data!$C$1:$C$3119=L$2),0),5)</f>
        <v>0.22589999999999999</v>
      </c>
      <c r="M4" s="12">
        <f t="array" ref="M4">INDEX(Data!$A$1:$E$3119,MATCH(1,(Data!$A$1:$A$3119=$C4)*(Data!$D$1:$D$3119=$C$2)*(Data!$C$1:$C$3119=M$2),0),5)</f>
        <v>5.1400000000000001E-2</v>
      </c>
      <c r="N4" s="12">
        <f t="array" ref="N4">INDEX(Data!$A$1:$E$3119,MATCH(1,(Data!$A$1:$A$3119=$C4)*(Data!$D$1:$D$3119=$C$2)*(Data!$C$1:$C$3119=N$2),0),5)</f>
        <v>-5.0700000000000002E-2</v>
      </c>
      <c r="O4" s="12">
        <f t="array" ref="O4">INDEX(Data!$A$1:$E$3119,MATCH(1,(Data!$A$1:$A$3119=$C4)*(Data!$D$1:$D$3119=$C$2)*(Data!$C$1:$C$3119=O$2),0),5)</f>
        <v>0.24479999999999999</v>
      </c>
      <c r="P4" s="12">
        <f t="array" ref="P4">INDEX(Data!$A$1:$E$3119,MATCH(1,(Data!$A$1:$A$3119=$C4)*(Data!$D$1:$D$3119=$C$2)*(Data!$C$1:$C$3119=P$2),0),5)</f>
        <v>0.1709</v>
      </c>
      <c r="Q4" s="12">
        <f t="array" ref="Q4">INDEX(Data!$A$1:$E$3119,MATCH(1,(Data!$A$1:$A$3119=$C4)*(Data!$D$1:$D$3119=$C$2)*(Data!$C$1:$C$3119=Q$2),0),5)</f>
        <v>0.1071</v>
      </c>
      <c r="R4" s="12">
        <f t="array" ref="R4">INDEX(Data!$A$1:$E$3119,MATCH(1,(Data!$A$1:$A$3119=$C4)*(Data!$D$1:$D$3119=$C$2)*(Data!$C$1:$C$3119=R$2),0),5)</f>
        <v>0.1832</v>
      </c>
      <c r="S4" s="12">
        <f t="array" ref="S4">INDEX(Data!$A$1:$E$3119,MATCH(1,(Data!$A$1:$A$3119=$C4)*(Data!$D$1:$D$3119=$C$2)*(Data!$C$1:$C$3119=S$2),0),5)</f>
        <v>0.18609999999999999</v>
      </c>
      <c r="T4" s="12">
        <f t="array" ref="T4">INDEX(Data!$A$1:$E$3119,MATCH(1,(Data!$A$1:$A$3119=$C4)*(Data!$D$1:$D$3119=$C$2)*(Data!$C$1:$C$3119=T$2),0),5)</f>
        <v>0.17030000000000001</v>
      </c>
      <c r="U4" s="12">
        <f t="array" ref="U4">INDEX(Data!$A$1:$E$3119,MATCH(1,(Data!$A$1:$A$3119=$C4)*(Data!$D$1:$D$3119=$C$2)*(Data!$C$1:$C$3119=U$2),0),5)</f>
        <v>0.188</v>
      </c>
      <c r="V4" s="12">
        <f t="array" ref="V4">INDEX(Data!$A$1:$E$3119,MATCH(1,(Data!$A$1:$A$3119=$C4)*(Data!$D$1:$D$3119=$C$2)*(Data!$C$1:$C$3119=V$2),0),5)</f>
        <v>0.17319999999999999</v>
      </c>
    </row>
    <row r="5" spans="1:25">
      <c r="A5" s="2">
        <v>2</v>
      </c>
      <c r="B5" s="11" t="str">
        <f>VLOOKUP(C5,Data!$A$1:$B$3119,2,FALSE)</f>
        <v>Wells Fargo &amp; Company</v>
      </c>
      <c r="C5" s="11" t="str">
        <f>'Implied Stock Prices &amp; Net SVC'!B3</f>
        <v>WFC</v>
      </c>
      <c r="D5" s="12">
        <f t="array" ref="D5">INDEX(Data!$A$1:$E$3119,MATCH(1,(Data!$A$1:$A$3119=$C5)*(Data!$D$1:$D$3119=$C$2)*(Data!$C$1:$C$3119=D$2),0),5)</f>
        <v>0.15240000000000001</v>
      </c>
      <c r="E5" s="12">
        <f t="array" ref="E5">INDEX(Data!$A$1:$E$3119,MATCH(1,(Data!$A$1:$A$3119=$C5)*(Data!$D$1:$D$3119=$C$2)*(Data!$C$1:$C$3119=E$2),0),5)</f>
        <v>0.2361</v>
      </c>
      <c r="F5" s="12">
        <f t="array" ref="F5">INDEX(Data!$A$1:$E$3119,MATCH(1,(Data!$A$1:$A$3119=$C5)*(Data!$D$1:$D$3119=$C$2)*(Data!$C$1:$C$3119=F$2),0),5)</f>
        <v>0.23769999999999999</v>
      </c>
      <c r="G5" s="12">
        <f t="array" ref="G5">INDEX(Data!$A$1:$E$3119,MATCH(1,(Data!$A$1:$A$3119=$C5)*(Data!$D$1:$D$3119=$C$2)*(Data!$C$1:$C$3119=G$2),0),5)</f>
        <v>0.18390000000000001</v>
      </c>
      <c r="H5" s="12">
        <f t="array" ref="H5">INDEX(Data!$A$1:$E$3119,MATCH(1,(Data!$A$1:$A$3119=$C5)*(Data!$D$1:$D$3119=$C$2)*(Data!$C$1:$C$3119=H$2),0),5)</f>
        <v>0.21840000000000001</v>
      </c>
      <c r="I5" s="12">
        <f t="array" ref="I5">INDEX(Data!$A$1:$E$3119,MATCH(1,(Data!$A$1:$A$3119=$C5)*(Data!$D$1:$D$3119=$C$2)*(Data!$C$1:$C$3119=I$2),0),5)</f>
        <v>0.21709999999999999</v>
      </c>
      <c r="J5" s="12">
        <f t="array" ref="J5">INDEX(Data!$A$1:$E$3119,MATCH(1,(Data!$A$1:$A$3119=$C5)*(Data!$D$1:$D$3119=$C$2)*(Data!$C$1:$C$3119=J$2),0),5)</f>
        <v>0.22750000000000001</v>
      </c>
      <c r="K5" s="12">
        <f t="array" ref="K5">INDEX(Data!$A$1:$E$3119,MATCH(1,(Data!$A$1:$A$3119=$C5)*(Data!$D$1:$D$3119=$C$2)*(Data!$C$1:$C$3119=K$2),0),5)</f>
        <v>0.23230000000000001</v>
      </c>
      <c r="L5" s="12">
        <f t="array" ref="L5">INDEX(Data!$A$1:$E$3119,MATCH(1,(Data!$A$1:$A$3119=$C5)*(Data!$D$1:$D$3119=$C$2)*(Data!$C$1:$C$3119=L$2),0),5)</f>
        <v>0.2359</v>
      </c>
      <c r="M5" s="12">
        <f t="array" ref="M5">INDEX(Data!$A$1:$E$3119,MATCH(1,(Data!$A$1:$A$3119=$C5)*(Data!$D$1:$D$3119=$C$2)*(Data!$C$1:$C$3119=M$2),0),5)</f>
        <v>0.2437</v>
      </c>
      <c r="N5" s="12">
        <f t="array" ref="N5">INDEX(Data!$A$1:$E$3119,MATCH(1,(Data!$A$1:$A$3119=$C5)*(Data!$D$1:$D$3119=$C$2)*(Data!$C$1:$C$3119=N$2),0),5)</f>
        <v>0.2477</v>
      </c>
      <c r="O5" s="12">
        <f t="array" ref="O5">INDEX(Data!$A$1:$E$3119,MATCH(1,(Data!$A$1:$A$3119=$C5)*(Data!$D$1:$D$3119=$C$2)*(Data!$C$1:$C$3119=O$2),0),5)</f>
        <v>0.20300000000000001</v>
      </c>
      <c r="P5" s="12">
        <f t="array" ref="P5">INDEX(Data!$A$1:$E$3119,MATCH(1,(Data!$A$1:$A$3119=$C5)*(Data!$D$1:$D$3119=$C$2)*(Data!$C$1:$C$3119=P$2),0),5)</f>
        <v>0.14940000000000001</v>
      </c>
      <c r="Q5" s="12">
        <f t="array" ref="Q5">INDEX(Data!$A$1:$E$3119,MATCH(1,(Data!$A$1:$A$3119=$C5)*(Data!$D$1:$D$3119=$C$2)*(Data!$C$1:$C$3119=Q$2),0),5)</f>
        <v>0.17219999999999999</v>
      </c>
      <c r="R5" s="12">
        <f t="array" ref="R5">INDEX(Data!$A$1:$E$3119,MATCH(1,(Data!$A$1:$A$3119=$C5)*(Data!$D$1:$D$3119=$C$2)*(Data!$C$1:$C$3119=R$2),0),5)</f>
        <v>0.21299999999999999</v>
      </c>
      <c r="S5" s="12">
        <f t="array" ref="S5">INDEX(Data!$A$1:$E$3119,MATCH(1,(Data!$A$1:$A$3119=$C5)*(Data!$D$1:$D$3119=$C$2)*(Data!$C$1:$C$3119=S$2),0),5)</f>
        <v>0.23749999999999999</v>
      </c>
      <c r="T5" s="12">
        <f t="array" ref="T5">INDEX(Data!$A$1:$E$3119,MATCH(1,(Data!$A$1:$A$3119=$C5)*(Data!$D$1:$D$3119=$C$2)*(Data!$C$1:$C$3119=T$2),0),5)</f>
        <v>0.253</v>
      </c>
      <c r="U5" s="12">
        <f t="array" ref="U5">INDEX(Data!$A$1:$E$3119,MATCH(1,(Data!$A$1:$A$3119=$C5)*(Data!$D$1:$D$3119=$C$2)*(Data!$C$1:$C$3119=U$2),0),5)</f>
        <v>0.26269999999999999</v>
      </c>
      <c r="V5" s="12">
        <f t="array" ref="V5">INDEX(Data!$A$1:$E$3119,MATCH(1,(Data!$A$1:$A$3119=$C5)*(Data!$D$1:$D$3119=$C$2)*(Data!$C$1:$C$3119=V$2),0),5)</f>
        <v>0.25469999999999998</v>
      </c>
    </row>
    <row r="6" spans="1:25">
      <c r="A6" s="2">
        <v>3</v>
      </c>
      <c r="B6" s="11" t="str">
        <f>VLOOKUP(C6,Data!$A$1:$B$3119,2,FALSE)</f>
        <v>Citigroup Inc.</v>
      </c>
      <c r="C6" s="11" t="str">
        <f>'Implied Stock Prices &amp; Net SVC'!B4</f>
        <v>C</v>
      </c>
      <c r="D6" s="12">
        <f t="array" ref="D6">INDEX(Data!$A$1:$E$3119,MATCH(1,(Data!$A$1:$A$3119=$C6)*(Data!$D$1:$D$3119=$C$2)*(Data!$C$1:$C$3119=D$2),0),5)</f>
        <v>0.12429999999999999</v>
      </c>
      <c r="E6" s="12">
        <f t="array" ref="E6">INDEX(Data!$A$1:$E$3119,MATCH(1,(Data!$A$1:$A$3119=$C6)*(Data!$D$1:$D$3119=$C$2)*(Data!$C$1:$C$3119=E$2),0),5)</f>
        <v>0.1807</v>
      </c>
      <c r="F6" s="12">
        <f t="array" ref="F6">INDEX(Data!$A$1:$E$3119,MATCH(1,(Data!$A$1:$A$3119=$C6)*(Data!$D$1:$D$3119=$C$2)*(Data!$C$1:$C$3119=F$2),0),5)</f>
        <v>0.21440000000000001</v>
      </c>
      <c r="G6" s="12">
        <f t="array" ref="G6">INDEX(Data!$A$1:$E$3119,MATCH(1,(Data!$A$1:$A$3119=$C6)*(Data!$D$1:$D$3119=$C$2)*(Data!$C$1:$C$3119=G$2),0),5)</f>
        <v>0.19320000000000001</v>
      </c>
      <c r="H6" s="12">
        <f t="array" ref="H6">INDEX(Data!$A$1:$E$3119,MATCH(1,(Data!$A$1:$A$3119=$C6)*(Data!$D$1:$D$3119=$C$2)*(Data!$C$1:$C$3119=H$2),0),5)</f>
        <v>0.20680000000000001</v>
      </c>
      <c r="I6" s="12">
        <f t="array" ref="I6">INDEX(Data!$A$1:$E$3119,MATCH(1,(Data!$A$1:$A$3119=$C6)*(Data!$D$1:$D$3119=$C$2)*(Data!$C$1:$C$3119=I$2),0),5)</f>
        <v>0.24510000000000001</v>
      </c>
      <c r="J6" s="12">
        <f t="array" ref="J6">INDEX(Data!$A$1:$E$3119,MATCH(1,(Data!$A$1:$A$3119=$C6)*(Data!$D$1:$D$3119=$C$2)*(Data!$C$1:$C$3119=J$2),0),5)</f>
        <v>0.18190000000000001</v>
      </c>
      <c r="K6" s="12">
        <f t="array" ref="K6">INDEX(Data!$A$1:$E$3119,MATCH(1,(Data!$A$1:$A$3119=$C6)*(Data!$D$1:$D$3119=$C$2)*(Data!$C$1:$C$3119=K$2),0),5)</f>
        <v>0.23169999999999999</v>
      </c>
      <c r="L6" s="12">
        <f t="array" ref="L6">INDEX(Data!$A$1:$E$3119,MATCH(1,(Data!$A$1:$A$3119=$C6)*(Data!$D$1:$D$3119=$C$2)*(Data!$C$1:$C$3119=L$2),0),5)</f>
        <v>0.2296</v>
      </c>
      <c r="M6" s="12">
        <f t="array" ref="M6">INDEX(Data!$A$1:$E$3119,MATCH(1,(Data!$A$1:$A$3119=$C6)*(Data!$D$1:$D$3119=$C$2)*(Data!$C$1:$C$3119=M$2),0),5)</f>
        <v>0.1232</v>
      </c>
      <c r="N6" s="12">
        <f t="array" ref="N6">INDEX(Data!$A$1:$E$3119,MATCH(1,(Data!$A$1:$A$3119=$C6)*(Data!$D$1:$D$3119=$C$2)*(Data!$C$1:$C$3119=N$2),0),5)</f>
        <v>-0.31619999999999998</v>
      </c>
      <c r="O6" s="12">
        <f t="array" ref="O6">INDEX(Data!$A$1:$E$3119,MATCH(1,(Data!$A$1:$A$3119=$C6)*(Data!$D$1:$D$3119=$C$2)*(Data!$C$1:$C$3119=O$2),0),5)</f>
        <v>9.1399999999999995E-2</v>
      </c>
      <c r="P6" s="12">
        <f t="array" ref="P6">INDEX(Data!$A$1:$E$3119,MATCH(1,(Data!$A$1:$A$3119=$C6)*(Data!$D$1:$D$3119=$C$2)*(Data!$C$1:$C$3119=P$2),0),5)</f>
        <v>4.3200000000000002E-2</v>
      </c>
      <c r="Q6" s="12">
        <f t="array" ref="Q6">INDEX(Data!$A$1:$E$3119,MATCH(1,(Data!$A$1:$A$3119=$C6)*(Data!$D$1:$D$3119=$C$2)*(Data!$C$1:$C$3119=Q$2),0),5)</f>
        <v>1.41E-2</v>
      </c>
      <c r="R6" s="12">
        <f t="array" ref="R6">INDEX(Data!$A$1:$E$3119,MATCH(1,(Data!$A$1:$A$3119=$C6)*(Data!$D$1:$D$3119=$C$2)*(Data!$C$1:$C$3119=R$2),0),5)</f>
        <v>0.13739999999999999</v>
      </c>
      <c r="S6" s="12">
        <f t="array" ref="S6">INDEX(Data!$A$1:$E$3119,MATCH(1,(Data!$A$1:$A$3119=$C6)*(Data!$D$1:$D$3119=$C$2)*(Data!$C$1:$C$3119=S$2),0),5)</f>
        <v>0.1636</v>
      </c>
      <c r="T6" s="12">
        <f t="array" ref="T6">INDEX(Data!$A$1:$E$3119,MATCH(1,(Data!$A$1:$A$3119=$C6)*(Data!$D$1:$D$3119=$C$2)*(Data!$C$1:$C$3119=T$2),0),5)</f>
        <v>0.1298</v>
      </c>
      <c r="U6" s="12">
        <f t="array" ref="U6">INDEX(Data!$A$1:$E$3119,MATCH(1,(Data!$A$1:$A$3119=$C6)*(Data!$D$1:$D$3119=$C$2)*(Data!$C$1:$C$3119=U$2),0),5)</f>
        <v>0.21659999999999999</v>
      </c>
      <c r="V6" s="12">
        <f t="array" ref="V6">INDEX(Data!$A$1:$E$3119,MATCH(1,(Data!$A$1:$A$3119=$C6)*(Data!$D$1:$D$3119=$C$2)*(Data!$C$1:$C$3119=V$2),0),5)</f>
        <v>0.18160000000000001</v>
      </c>
    </row>
    <row r="7" spans="1:25">
      <c r="A7" s="2">
        <v>4</v>
      </c>
      <c r="B7" s="11" t="str">
        <f>VLOOKUP(C7,Data!$A$1:$B$3119,2,FALSE)</f>
        <v>JPMorgan Chase &amp; Company</v>
      </c>
      <c r="C7" s="11" t="str">
        <f>'Implied Stock Prices &amp; Net SVC'!B5</f>
        <v>JPM</v>
      </c>
      <c r="D7" s="12">
        <f t="array" ref="D7">INDEX(Data!$A$1:$E$3119,MATCH(1,(Data!$A$1:$A$3119=$C7)*(Data!$D$1:$D$3119=$C$2)*(Data!$C$1:$C$3119=D$2),0),5)</f>
        <v>0.20760000000000001</v>
      </c>
      <c r="E7" s="12">
        <f t="array" ref="E7">INDEX(Data!$A$1:$E$3119,MATCH(1,(Data!$A$1:$A$3119=$C7)*(Data!$D$1:$D$3119=$C$2)*(Data!$C$1:$C$3119=E$2),0),5)</f>
        <v>0.30909999999999999</v>
      </c>
      <c r="F7" s="12">
        <f t="array" ref="F7">INDEX(Data!$A$1:$E$3119,MATCH(1,(Data!$A$1:$A$3119=$C7)*(Data!$D$1:$D$3119=$C$2)*(Data!$C$1:$C$3119=F$2),0),5)</f>
        <v>0.1953</v>
      </c>
      <c r="G7" s="12">
        <f t="array" ref="G7">INDEX(Data!$A$1:$E$3119,MATCH(1,(Data!$A$1:$A$3119=$C7)*(Data!$D$1:$D$3119=$C$2)*(Data!$C$1:$C$3119=G$2),0),5)</f>
        <v>0.12330000000000001</v>
      </c>
      <c r="H7" s="12">
        <f t="array" ref="H7">INDEX(Data!$A$1:$E$3119,MATCH(1,(Data!$A$1:$A$3119=$C7)*(Data!$D$1:$D$3119=$C$2)*(Data!$C$1:$C$3119=H$2),0),5)</f>
        <v>0.13</v>
      </c>
      <c r="I7" s="12">
        <f t="array" ref="I7">INDEX(Data!$A$1:$E$3119,MATCH(1,(Data!$A$1:$A$3119=$C7)*(Data!$D$1:$D$3119=$C$2)*(Data!$C$1:$C$3119=I$2),0),5)</f>
        <v>0.1842</v>
      </c>
      <c r="J7" s="12">
        <f t="array" ref="J7">INDEX(Data!$A$1:$E$3119,MATCH(1,(Data!$A$1:$A$3119=$C7)*(Data!$D$1:$D$3119=$C$2)*(Data!$C$1:$C$3119=J$2),0),5)</f>
        <v>0.25219999999999998</v>
      </c>
      <c r="K7" s="12">
        <f t="array" ref="K7">INDEX(Data!$A$1:$E$3119,MATCH(1,(Data!$A$1:$A$3119=$C7)*(Data!$D$1:$D$3119=$C$2)*(Data!$C$1:$C$3119=K$2),0),5)</f>
        <v>0.1663</v>
      </c>
      <c r="L7" s="12">
        <f t="array" ref="L7">INDEX(Data!$A$1:$E$3119,MATCH(1,(Data!$A$1:$A$3119=$C7)*(Data!$D$1:$D$3119=$C$2)*(Data!$C$1:$C$3119=L$2),0),5)</f>
        <v>0.22320000000000001</v>
      </c>
      <c r="M7" s="12">
        <f t="array" ref="M7">INDEX(Data!$A$1:$E$3119,MATCH(1,(Data!$A$1:$A$3119=$C7)*(Data!$D$1:$D$3119=$C$2)*(Data!$C$1:$C$3119=M$2),0),5)</f>
        <v>0.24329999999999999</v>
      </c>
      <c r="N7" s="12">
        <f t="array" ref="N7">INDEX(Data!$A$1:$E$3119,MATCH(1,(Data!$A$1:$A$3119=$C7)*(Data!$D$1:$D$3119=$C$2)*(Data!$C$1:$C$3119=N$2),0),5)</f>
        <v>0.18759999999999999</v>
      </c>
      <c r="O7" s="12">
        <f t="array" ref="O7">INDEX(Data!$A$1:$E$3119,MATCH(1,(Data!$A$1:$A$3119=$C7)*(Data!$D$1:$D$3119=$C$2)*(Data!$C$1:$C$3119=O$2),0),5)</f>
        <v>0.23130000000000001</v>
      </c>
      <c r="P7" s="12">
        <f t="array" ref="P7">INDEX(Data!$A$1:$E$3119,MATCH(1,(Data!$A$1:$A$3119=$C7)*(Data!$D$1:$D$3119=$C$2)*(Data!$C$1:$C$3119=P$2),0),5)</f>
        <v>0.16309999999999999</v>
      </c>
      <c r="Q7" s="12">
        <f t="array" ref="Q7">INDEX(Data!$A$1:$E$3119,MATCH(1,(Data!$A$1:$A$3119=$C7)*(Data!$D$1:$D$3119=$C$2)*(Data!$C$1:$C$3119=Q$2),0),5)</f>
        <v>0.18890000000000001</v>
      </c>
      <c r="R7" s="12">
        <f t="array" ref="R7">INDEX(Data!$A$1:$E$3119,MATCH(1,(Data!$A$1:$A$3119=$C7)*(Data!$D$1:$D$3119=$C$2)*(Data!$C$1:$C$3119=R$2),0),5)</f>
        <v>0.19550000000000001</v>
      </c>
      <c r="S7" s="12">
        <f t="array" ref="S7">INDEX(Data!$A$1:$E$3119,MATCH(1,(Data!$A$1:$A$3119=$C7)*(Data!$D$1:$D$3119=$C$2)*(Data!$C$1:$C$3119=S$2),0),5)</f>
        <v>0.2261</v>
      </c>
      <c r="T7" s="12">
        <f t="array" ref="T7">INDEX(Data!$A$1:$E$3119,MATCH(1,(Data!$A$1:$A$3119=$C7)*(Data!$D$1:$D$3119=$C$2)*(Data!$C$1:$C$3119=T$2),0),5)</f>
        <v>0.20399999999999999</v>
      </c>
      <c r="U7" s="12">
        <f t="array" ref="U7">INDEX(Data!$A$1:$E$3119,MATCH(1,(Data!$A$1:$A$3119=$C7)*(Data!$D$1:$D$3119=$C$2)*(Data!$C$1:$C$3119=U$2),0),5)</f>
        <v>0.25009999999999999</v>
      </c>
      <c r="V7" s="12">
        <f t="array" ref="V7">INDEX(Data!$A$1:$E$3119,MATCH(1,(Data!$A$1:$A$3119=$C7)*(Data!$D$1:$D$3119=$C$2)*(Data!$C$1:$C$3119=V$2),0),5)</f>
        <v>0.2505</v>
      </c>
    </row>
    <row r="8" spans="1:25">
      <c r="A8" s="2">
        <v>5</v>
      </c>
      <c r="B8" s="11" t="str">
        <f>VLOOKUP(C8,Data!$A$1:$B$3119,2,FALSE)</f>
        <v>Goldman Sachs Group, Inc.</v>
      </c>
      <c r="C8" s="11" t="str">
        <f>'Implied Stock Prices &amp; Net SVC'!B6</f>
        <v>GS</v>
      </c>
      <c r="D8" s="12" t="e">
        <f t="array" ref="D8">INDEX(Data!$A$1:$E$3119,MATCH(1,(Data!$A$1:$A$3119=$C8)*(Data!$D$1:$D$3119=$C$2)*(Data!$C$1:$C$3119=D$2),0),5)</f>
        <v>#N/A</v>
      </c>
      <c r="E8" s="12">
        <f t="array" ref="E8">INDEX(Data!$A$1:$E$3119,MATCH(1,(Data!$A$1:$A$3119=$C8)*(Data!$D$1:$D$3119=$C$2)*(Data!$C$1:$C$3119=E$2),0),5)</f>
        <v>0.31430000000000002</v>
      </c>
      <c r="F8" s="12">
        <f t="array" ref="F8">INDEX(Data!$A$1:$E$3119,MATCH(1,(Data!$A$1:$A$3119=$C8)*(Data!$D$1:$D$3119=$C$2)*(Data!$C$1:$C$3119=F$2),0),5)</f>
        <v>0.18429999999999999</v>
      </c>
      <c r="G8" s="12">
        <f t="array" ref="G8">INDEX(Data!$A$1:$E$3119,MATCH(1,(Data!$A$1:$A$3119=$C8)*(Data!$D$1:$D$3119=$C$2)*(Data!$C$1:$C$3119=G$2),0),5)</f>
        <v>0.1197</v>
      </c>
      <c r="H8" s="12">
        <f t="array" ref="H8">INDEX(Data!$A$1:$E$3119,MATCH(1,(Data!$A$1:$A$3119=$C8)*(Data!$D$1:$D$3119=$C$2)*(Data!$C$1:$C$3119=H$2),0),5)</f>
        <v>0.1368</v>
      </c>
      <c r="I8" s="12">
        <f t="array" ref="I8">INDEX(Data!$A$1:$E$3119,MATCH(1,(Data!$A$1:$A$3119=$C8)*(Data!$D$1:$D$3119=$C$2)*(Data!$C$1:$C$3119=I$2),0),5)</f>
        <v>0.19650000000000001</v>
      </c>
      <c r="J8" s="12">
        <f t="array" ref="J8">INDEX(Data!$A$1:$E$3119,MATCH(1,(Data!$A$1:$A$3119=$C8)*(Data!$D$1:$D$3119=$C$2)*(Data!$C$1:$C$3119=J$2),0),5)</f>
        <v>0.21929999999999999</v>
      </c>
      <c r="K8" s="12">
        <f t="array" ref="K8">INDEX(Data!$A$1:$E$3119,MATCH(1,(Data!$A$1:$A$3119=$C8)*(Data!$D$1:$D$3119=$C$2)*(Data!$C$1:$C$3119=K$2),0),5)</f>
        <v>0.22689999999999999</v>
      </c>
      <c r="L8" s="12">
        <f t="array" ref="L8">INDEX(Data!$A$1:$E$3119,MATCH(1,(Data!$A$1:$A$3119=$C8)*(Data!$D$1:$D$3119=$C$2)*(Data!$C$1:$C$3119=L$2),0),5)</f>
        <v>0.26090000000000002</v>
      </c>
      <c r="M8" s="12">
        <f t="array" ref="M8">INDEX(Data!$A$1:$E$3119,MATCH(1,(Data!$A$1:$A$3119=$C8)*(Data!$D$1:$D$3119=$C$2)*(Data!$C$1:$C$3119=M$2),0),5)</f>
        <v>0.25519999999999998</v>
      </c>
      <c r="N8" s="12">
        <f t="array" ref="N8">INDEX(Data!$A$1:$E$3119,MATCH(1,(Data!$A$1:$A$3119=$C8)*(Data!$D$1:$D$3119=$C$2)*(Data!$C$1:$C$3119=N$2),0),5)</f>
        <v>5.4600000000000003E-2</v>
      </c>
      <c r="O8" s="12">
        <f t="array" ref="O8">INDEX(Data!$A$1:$E$3119,MATCH(1,(Data!$A$1:$A$3119=$C8)*(Data!$D$1:$D$3119=$C$2)*(Data!$C$1:$C$3119=O$2),0),5)</f>
        <v>0.33410000000000001</v>
      </c>
      <c r="P8" s="12">
        <f t="array" ref="P8">INDEX(Data!$A$1:$E$3119,MATCH(1,(Data!$A$1:$A$3119=$C8)*(Data!$D$1:$D$3119=$C$2)*(Data!$C$1:$C$3119=P$2),0),5)</f>
        <v>0.2235</v>
      </c>
      <c r="Q8" s="12">
        <f t="array" ref="Q8">INDEX(Data!$A$1:$E$3119,MATCH(1,(Data!$A$1:$A$3119=$C8)*(Data!$D$1:$D$3119=$C$2)*(Data!$C$1:$C$3119=Q$2),0),5)</f>
        <v>0.1416</v>
      </c>
      <c r="R8" s="12">
        <f t="array" ref="R8">INDEX(Data!$A$1:$E$3119,MATCH(1,(Data!$A$1:$A$3119=$C8)*(Data!$D$1:$D$3119=$C$2)*(Data!$C$1:$C$3119=R$2),0),5)</f>
        <v>0.24740000000000001</v>
      </c>
      <c r="S8" s="12">
        <f t="array" ref="S8">INDEX(Data!$A$1:$E$3119,MATCH(1,(Data!$A$1:$A$3119=$C8)*(Data!$D$1:$D$3119=$C$2)*(Data!$C$1:$C$3119=S$2),0),5)</f>
        <v>0.23880000000000001</v>
      </c>
      <c r="T8" s="12">
        <f t="array" ref="T8">INDEX(Data!$A$1:$E$3119,MATCH(1,(Data!$A$1:$A$3119=$C8)*(Data!$D$1:$D$3119=$C$2)*(Data!$C$1:$C$3119=T$2),0),5)</f>
        <v>0.2457</v>
      </c>
      <c r="U8" s="12">
        <f t="array" ref="U8">INDEX(Data!$A$1:$E$3119,MATCH(1,(Data!$A$1:$A$3119=$C8)*(Data!$D$1:$D$3119=$C$2)*(Data!$C$1:$C$3119=U$2),0),5)</f>
        <v>0.27339999999999998</v>
      </c>
      <c r="V8" s="12">
        <f t="array" ref="V8">INDEX(Data!$A$1:$E$3119,MATCH(1,(Data!$A$1:$A$3119=$C8)*(Data!$D$1:$D$3119=$C$2)*(Data!$C$1:$C$3119=V$2),0),5)</f>
        <v>0.25800000000000001</v>
      </c>
    </row>
    <row r="9" spans="1:25">
      <c r="A9" s="2">
        <v>6</v>
      </c>
      <c r="B9" s="11" t="str">
        <f>VLOOKUP(C9,Data!$A$1:$B$3119,2,FALSE)</f>
        <v>Bank of America Corp</v>
      </c>
      <c r="C9" s="11" t="str">
        <f>'Implied Stock Prices &amp; Net SVC'!B7</f>
        <v>BAC</v>
      </c>
      <c r="D9" s="12">
        <f t="array" ref="D9">INDEX(Data!$A$1:$E$3119,MATCH(1,(Data!$A$1:$A$3119=$C9)*(Data!$D$1:$D$3119=$C$2)*(Data!$C$1:$C$3119=D$2),0),5)</f>
        <v>0.1938</v>
      </c>
      <c r="E9" s="12">
        <f t="array" ref="E9">INDEX(Data!$A$1:$E$3119,MATCH(1,(Data!$A$1:$A$3119=$C9)*(Data!$D$1:$D$3119=$C$2)*(Data!$C$1:$C$3119=E$2),0),5)</f>
        <v>0.23019999999999999</v>
      </c>
      <c r="F9" s="12">
        <f t="array" ref="F9">INDEX(Data!$A$1:$E$3119,MATCH(1,(Data!$A$1:$A$3119=$C9)*(Data!$D$1:$D$3119=$C$2)*(Data!$C$1:$C$3119=F$2),0),5)</f>
        <v>0.23319999999999999</v>
      </c>
      <c r="G9" s="12">
        <f t="array" ref="G9">INDEX(Data!$A$1:$E$3119,MATCH(1,(Data!$A$1:$A$3119=$C9)*(Data!$D$1:$D$3119=$C$2)*(Data!$C$1:$C$3119=G$2),0),5)</f>
        <v>0.21290000000000001</v>
      </c>
      <c r="H9" s="12">
        <f t="array" ref="H9">INDEX(Data!$A$1:$E$3119,MATCH(1,(Data!$A$1:$A$3119=$C9)*(Data!$D$1:$D$3119=$C$2)*(Data!$C$1:$C$3119=H$2),0),5)</f>
        <v>0.24310000000000001</v>
      </c>
      <c r="I9" s="12">
        <f t="array" ref="I9">INDEX(Data!$A$1:$E$3119,MATCH(1,(Data!$A$1:$A$3119=$C9)*(Data!$D$1:$D$3119=$C$2)*(Data!$C$1:$C$3119=I$2),0),5)</f>
        <v>0.2651</v>
      </c>
      <c r="J9" s="12">
        <f t="array" ref="J9">INDEX(Data!$A$1:$E$3119,MATCH(1,(Data!$A$1:$A$3119=$C9)*(Data!$D$1:$D$3119=$C$2)*(Data!$C$1:$C$3119=J$2),0),5)</f>
        <v>0.34350000000000003</v>
      </c>
      <c r="K9" s="12">
        <f t="array" ref="K9">INDEX(Data!$A$1:$E$3119,MATCH(1,(Data!$A$1:$A$3119=$C9)*(Data!$D$1:$D$3119=$C$2)*(Data!$C$1:$C$3119=K$2),0),5)</f>
        <v>0.28639999999999999</v>
      </c>
      <c r="L9" s="12">
        <f t="array" ref="L9">INDEX(Data!$A$1:$E$3119,MATCH(1,(Data!$A$1:$A$3119=$C9)*(Data!$D$1:$D$3119=$C$2)*(Data!$C$1:$C$3119=L$2),0),5)</f>
        <v>0.30809999999999998</v>
      </c>
      <c r="M9" s="12">
        <f t="array" ref="M9">INDEX(Data!$A$1:$E$3119,MATCH(1,(Data!$A$1:$A$3119=$C9)*(Data!$D$1:$D$3119=$C$2)*(Data!$C$1:$C$3119=M$2),0),5)</f>
        <v>0.25169999999999998</v>
      </c>
      <c r="N9" s="12">
        <f t="array" ref="N9">INDEX(Data!$A$1:$E$3119,MATCH(1,(Data!$A$1:$A$3119=$C9)*(Data!$D$1:$D$3119=$C$2)*(Data!$C$1:$C$3119=N$2),0),5)</f>
        <v>0.193</v>
      </c>
      <c r="O9" s="12">
        <f t="array" ref="O9">INDEX(Data!$A$1:$E$3119,MATCH(1,(Data!$A$1:$A$3119=$C9)*(Data!$D$1:$D$3119=$C$2)*(Data!$C$1:$C$3119=O$2),0),5)</f>
        <v>0.14949999999999999</v>
      </c>
      <c r="P9" s="12">
        <f t="array" ref="P9">INDEX(Data!$A$1:$E$3119,MATCH(1,(Data!$A$1:$A$3119=$C9)*(Data!$D$1:$D$3119=$C$2)*(Data!$C$1:$C$3119=P$2),0),5)</f>
        <v>3.7900000000000003E-2</v>
      </c>
      <c r="Q9" s="12">
        <f t="array" ref="Q9">INDEX(Data!$A$1:$E$3119,MATCH(1,(Data!$A$1:$A$3119=$C9)*(Data!$D$1:$D$3119=$C$2)*(Data!$C$1:$C$3119=Q$2),0),5)</f>
        <v>-7.9100000000000004E-2</v>
      </c>
      <c r="R9" s="12">
        <f t="array" ref="R9">INDEX(Data!$A$1:$E$3119,MATCH(1,(Data!$A$1:$A$3119=$C9)*(Data!$D$1:$D$3119=$C$2)*(Data!$C$1:$C$3119=R$2),0),5)</f>
        <v>1.72E-2</v>
      </c>
      <c r="S9" s="12">
        <f t="array" ref="S9">INDEX(Data!$A$1:$E$3119,MATCH(1,(Data!$A$1:$A$3119=$C9)*(Data!$D$1:$D$3119=$C$2)*(Data!$C$1:$C$3119=S$2),0),5)</f>
        <v>0.1086</v>
      </c>
      <c r="T9" s="12">
        <f t="array" ref="T9">INDEX(Data!$A$1:$E$3119,MATCH(1,(Data!$A$1:$A$3119=$C9)*(Data!$D$1:$D$3119=$C$2)*(Data!$C$1:$C$3119=T$2),0),5)</f>
        <v>0.17230000000000001</v>
      </c>
      <c r="U9" s="12">
        <f t="array" ref="U9">INDEX(Data!$A$1:$E$3119,MATCH(1,(Data!$A$1:$A$3119=$C9)*(Data!$D$1:$D$3119=$C$2)*(Data!$C$1:$C$3119=U$2),0),5)</f>
        <v>0.1676</v>
      </c>
      <c r="V9" s="12">
        <f t="array" ref="V9">INDEX(Data!$A$1:$E$3119,MATCH(1,(Data!$A$1:$A$3119=$C9)*(Data!$D$1:$D$3119=$C$2)*(Data!$C$1:$C$3119=V$2),0),5)</f>
        <v>0.17</v>
      </c>
    </row>
    <row r="10" spans="1:25">
      <c r="A10" s="2">
        <v>7</v>
      </c>
      <c r="B10" s="11" t="e">
        <f>VLOOKUP(C10,Data!$A$1:$B$3119,2,FALSE)</f>
        <v>#N/A</v>
      </c>
      <c r="C10" s="11">
        <f>'Implied Stock Prices &amp; Net SVC'!B8</f>
        <v>0</v>
      </c>
      <c r="D10" s="12" t="e">
        <f t="array" ref="D10">INDEX(Data!$A$1:$E$3119,MATCH(1,(Data!$A$1:$A$3119=$C10)*(Data!$D$1:$D$3119=$C$2)*(Data!$C$1:$C$3119=D$2),0),5)</f>
        <v>#N/A</v>
      </c>
      <c r="E10" s="12" t="e">
        <f t="array" ref="E10">INDEX(Data!$A$1:$E$3119,MATCH(1,(Data!$A$1:$A$3119=$C10)*(Data!$D$1:$D$3119=$C$2)*(Data!$C$1:$C$3119=E$2),0),5)</f>
        <v>#N/A</v>
      </c>
      <c r="F10" s="12" t="e">
        <f t="array" ref="F10">INDEX(Data!$A$1:$E$3119,MATCH(1,(Data!$A$1:$A$3119=$C10)*(Data!$D$1:$D$3119=$C$2)*(Data!$C$1:$C$3119=F$2),0),5)</f>
        <v>#N/A</v>
      </c>
      <c r="G10" s="12" t="e">
        <f t="array" ref="G10">INDEX(Data!$A$1:$E$3119,MATCH(1,(Data!$A$1:$A$3119=$C10)*(Data!$D$1:$D$3119=$C$2)*(Data!$C$1:$C$3119=G$2),0),5)</f>
        <v>#N/A</v>
      </c>
      <c r="H10" s="12" t="e">
        <f t="array" ref="H10">INDEX(Data!$A$1:$E$3119,MATCH(1,(Data!$A$1:$A$3119=$C10)*(Data!$D$1:$D$3119=$C$2)*(Data!$C$1:$C$3119=H$2),0),5)</f>
        <v>#N/A</v>
      </c>
      <c r="I10" s="12" t="e">
        <f t="array" ref="I10">INDEX(Data!$A$1:$E$3119,MATCH(1,(Data!$A$1:$A$3119=$C10)*(Data!$D$1:$D$3119=$C$2)*(Data!$C$1:$C$3119=I$2),0),5)</f>
        <v>#N/A</v>
      </c>
      <c r="J10" s="12" t="e">
        <f t="array" ref="J10">INDEX(Data!$A$1:$E$3119,MATCH(1,(Data!$A$1:$A$3119=$C10)*(Data!$D$1:$D$3119=$C$2)*(Data!$C$1:$C$3119=J$2),0),5)</f>
        <v>#N/A</v>
      </c>
      <c r="K10" s="12" t="e">
        <f t="array" ref="K10">INDEX(Data!$A$1:$E$3119,MATCH(1,(Data!$A$1:$A$3119=$C10)*(Data!$D$1:$D$3119=$C$2)*(Data!$C$1:$C$3119=K$2),0),5)</f>
        <v>#N/A</v>
      </c>
      <c r="L10" s="12" t="e">
        <f t="array" ref="L10">INDEX(Data!$A$1:$E$3119,MATCH(1,(Data!$A$1:$A$3119=$C10)*(Data!$D$1:$D$3119=$C$2)*(Data!$C$1:$C$3119=L$2),0),5)</f>
        <v>#N/A</v>
      </c>
      <c r="M10" s="12" t="e">
        <f t="array" ref="M10">INDEX(Data!$A$1:$E$3119,MATCH(1,(Data!$A$1:$A$3119=$C10)*(Data!$D$1:$D$3119=$C$2)*(Data!$C$1:$C$3119=M$2),0),5)</f>
        <v>#N/A</v>
      </c>
      <c r="N10" s="12" t="e">
        <f t="array" ref="N10">INDEX(Data!$A$1:$E$3119,MATCH(1,(Data!$A$1:$A$3119=$C10)*(Data!$D$1:$D$3119=$C$2)*(Data!$C$1:$C$3119=N$2),0),5)</f>
        <v>#N/A</v>
      </c>
      <c r="O10" s="12" t="e">
        <f t="array" ref="O10">INDEX(Data!$A$1:$E$3119,MATCH(1,(Data!$A$1:$A$3119=$C10)*(Data!$D$1:$D$3119=$C$2)*(Data!$C$1:$C$3119=O$2),0),5)</f>
        <v>#N/A</v>
      </c>
      <c r="P10" s="12" t="e">
        <f t="array" ref="P10">INDEX(Data!$A$1:$E$3119,MATCH(1,(Data!$A$1:$A$3119=$C10)*(Data!$D$1:$D$3119=$C$2)*(Data!$C$1:$C$3119=P$2),0),5)</f>
        <v>#N/A</v>
      </c>
      <c r="Q10" s="12" t="e">
        <f t="array" ref="Q10">INDEX(Data!$A$1:$E$3119,MATCH(1,(Data!$A$1:$A$3119=$C10)*(Data!$D$1:$D$3119=$C$2)*(Data!$C$1:$C$3119=Q$2),0),5)</f>
        <v>#N/A</v>
      </c>
      <c r="R10" s="12" t="e">
        <f t="array" ref="R10">INDEX(Data!$A$1:$E$3119,MATCH(1,(Data!$A$1:$A$3119=$C10)*(Data!$D$1:$D$3119=$C$2)*(Data!$C$1:$C$3119=R$2),0),5)</f>
        <v>#N/A</v>
      </c>
      <c r="S10" s="12" t="e">
        <f t="array" ref="S10">INDEX(Data!$A$1:$E$3119,MATCH(1,(Data!$A$1:$A$3119=$C10)*(Data!$D$1:$D$3119=$C$2)*(Data!$C$1:$C$3119=S$2),0),5)</f>
        <v>#N/A</v>
      </c>
      <c r="T10" s="12" t="e">
        <f t="array" ref="T10">INDEX(Data!$A$1:$E$3119,MATCH(1,(Data!$A$1:$A$3119=$C10)*(Data!$D$1:$D$3119=$C$2)*(Data!$C$1:$C$3119=T$2),0),5)</f>
        <v>#N/A</v>
      </c>
      <c r="U10" s="12" t="e">
        <f t="array" ref="U10">INDEX(Data!$A$1:$E$3119,MATCH(1,(Data!$A$1:$A$3119=$C10)*(Data!$D$1:$D$3119=$C$2)*(Data!$C$1:$C$3119=U$2),0),5)</f>
        <v>#N/A</v>
      </c>
      <c r="V10" s="12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1">
        <f>'Implied Stock Prices &amp; Net SVC'!B9</f>
        <v>0</v>
      </c>
      <c r="D11" s="12" t="e">
        <f t="array" ref="D11">INDEX(Data!$A$1:$E$3119,MATCH(1,(Data!$A$1:$A$3119=$C11)*(Data!$D$1:$D$3119=$C$2)*(Data!$C$1:$C$3119=D$2),0),5)</f>
        <v>#N/A</v>
      </c>
      <c r="E11" s="12" t="e">
        <f t="array" ref="E11">INDEX(Data!$A$1:$E$3119,MATCH(1,(Data!$A$1:$A$3119=$C11)*(Data!$D$1:$D$3119=$C$2)*(Data!$C$1:$C$3119=E$2),0),5)</f>
        <v>#N/A</v>
      </c>
      <c r="F11" s="12" t="e">
        <f t="array" ref="F11">INDEX(Data!$A$1:$E$3119,MATCH(1,(Data!$A$1:$A$3119=$C11)*(Data!$D$1:$D$3119=$C$2)*(Data!$C$1:$C$3119=F$2),0),5)</f>
        <v>#N/A</v>
      </c>
      <c r="G11" s="12" t="e">
        <f t="array" ref="G11">INDEX(Data!$A$1:$E$3119,MATCH(1,(Data!$A$1:$A$3119=$C11)*(Data!$D$1:$D$3119=$C$2)*(Data!$C$1:$C$3119=G$2),0),5)</f>
        <v>#N/A</v>
      </c>
      <c r="H11" s="12" t="e">
        <f t="array" ref="H11">INDEX(Data!$A$1:$E$3119,MATCH(1,(Data!$A$1:$A$3119=$C11)*(Data!$D$1:$D$3119=$C$2)*(Data!$C$1:$C$3119=H$2),0),5)</f>
        <v>#N/A</v>
      </c>
      <c r="I11" s="12" t="e">
        <f t="array" ref="I11">INDEX(Data!$A$1:$E$3119,MATCH(1,(Data!$A$1:$A$3119=$C11)*(Data!$D$1:$D$3119=$C$2)*(Data!$C$1:$C$3119=I$2),0),5)</f>
        <v>#N/A</v>
      </c>
      <c r="J11" s="12" t="e">
        <f t="array" ref="J11">INDEX(Data!$A$1:$E$3119,MATCH(1,(Data!$A$1:$A$3119=$C11)*(Data!$D$1:$D$3119=$C$2)*(Data!$C$1:$C$3119=J$2),0),5)</f>
        <v>#N/A</v>
      </c>
      <c r="K11" s="12" t="e">
        <f t="array" ref="K11">INDEX(Data!$A$1:$E$3119,MATCH(1,(Data!$A$1:$A$3119=$C11)*(Data!$D$1:$D$3119=$C$2)*(Data!$C$1:$C$3119=K$2),0),5)</f>
        <v>#N/A</v>
      </c>
      <c r="L11" s="12" t="e">
        <f t="array" ref="L11">INDEX(Data!$A$1:$E$3119,MATCH(1,(Data!$A$1:$A$3119=$C11)*(Data!$D$1:$D$3119=$C$2)*(Data!$C$1:$C$3119=L$2),0),5)</f>
        <v>#N/A</v>
      </c>
      <c r="M11" s="12" t="e">
        <f t="array" ref="M11">INDEX(Data!$A$1:$E$3119,MATCH(1,(Data!$A$1:$A$3119=$C11)*(Data!$D$1:$D$3119=$C$2)*(Data!$C$1:$C$3119=M$2),0),5)</f>
        <v>#N/A</v>
      </c>
      <c r="N11" s="12" t="e">
        <f t="array" ref="N11">INDEX(Data!$A$1:$E$3119,MATCH(1,(Data!$A$1:$A$3119=$C11)*(Data!$D$1:$D$3119=$C$2)*(Data!$C$1:$C$3119=N$2),0),5)</f>
        <v>#N/A</v>
      </c>
      <c r="O11" s="12" t="e">
        <f t="array" ref="O11">INDEX(Data!$A$1:$E$3119,MATCH(1,(Data!$A$1:$A$3119=$C11)*(Data!$D$1:$D$3119=$C$2)*(Data!$C$1:$C$3119=O$2),0),5)</f>
        <v>#N/A</v>
      </c>
      <c r="P11" s="12" t="e">
        <f t="array" ref="P11">INDEX(Data!$A$1:$E$3119,MATCH(1,(Data!$A$1:$A$3119=$C11)*(Data!$D$1:$D$3119=$C$2)*(Data!$C$1:$C$3119=P$2),0),5)</f>
        <v>#N/A</v>
      </c>
      <c r="Q11" s="12" t="e">
        <f t="array" ref="Q11">INDEX(Data!$A$1:$E$3119,MATCH(1,(Data!$A$1:$A$3119=$C11)*(Data!$D$1:$D$3119=$C$2)*(Data!$C$1:$C$3119=Q$2),0),5)</f>
        <v>#N/A</v>
      </c>
      <c r="R11" s="12" t="e">
        <f t="array" ref="R11">INDEX(Data!$A$1:$E$3119,MATCH(1,(Data!$A$1:$A$3119=$C11)*(Data!$D$1:$D$3119=$C$2)*(Data!$C$1:$C$3119=R$2),0),5)</f>
        <v>#N/A</v>
      </c>
      <c r="S11" s="12" t="e">
        <f t="array" ref="S11">INDEX(Data!$A$1:$E$3119,MATCH(1,(Data!$A$1:$A$3119=$C11)*(Data!$D$1:$D$3119=$C$2)*(Data!$C$1:$C$3119=S$2),0),5)</f>
        <v>#N/A</v>
      </c>
      <c r="T11" s="12" t="e">
        <f t="array" ref="T11">INDEX(Data!$A$1:$E$3119,MATCH(1,(Data!$A$1:$A$3119=$C11)*(Data!$D$1:$D$3119=$C$2)*(Data!$C$1:$C$3119=T$2),0),5)</f>
        <v>#N/A</v>
      </c>
      <c r="U11" s="12" t="e">
        <f t="array" ref="U11">INDEX(Data!$A$1:$E$3119,MATCH(1,(Data!$A$1:$A$3119=$C11)*(Data!$D$1:$D$3119=$C$2)*(Data!$C$1:$C$3119=U$2),0),5)</f>
        <v>#N/A</v>
      </c>
      <c r="V11" s="12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1">
        <f>'Implied Stock Prices &amp; Net SVC'!B10</f>
        <v>0</v>
      </c>
      <c r="D12" s="12" t="e">
        <f t="array" ref="D12">INDEX(Data!$A$1:$E$3119,MATCH(1,(Data!$A$1:$A$3119=$C12)*(Data!$D$1:$D$3119=$C$2)*(Data!$C$1:$C$3119=D$2),0),5)</f>
        <v>#N/A</v>
      </c>
      <c r="E12" s="12" t="e">
        <f t="array" ref="E12">INDEX(Data!$A$1:$E$3119,MATCH(1,(Data!$A$1:$A$3119=$C12)*(Data!$D$1:$D$3119=$C$2)*(Data!$C$1:$C$3119=E$2),0),5)</f>
        <v>#N/A</v>
      </c>
      <c r="F12" s="12" t="e">
        <f t="array" ref="F12">INDEX(Data!$A$1:$E$3119,MATCH(1,(Data!$A$1:$A$3119=$C12)*(Data!$D$1:$D$3119=$C$2)*(Data!$C$1:$C$3119=F$2),0),5)</f>
        <v>#N/A</v>
      </c>
      <c r="G12" s="12" t="e">
        <f t="array" ref="G12">INDEX(Data!$A$1:$E$3119,MATCH(1,(Data!$A$1:$A$3119=$C12)*(Data!$D$1:$D$3119=$C$2)*(Data!$C$1:$C$3119=G$2),0),5)</f>
        <v>#N/A</v>
      </c>
      <c r="H12" s="12" t="e">
        <f t="array" ref="H12">INDEX(Data!$A$1:$E$3119,MATCH(1,(Data!$A$1:$A$3119=$C12)*(Data!$D$1:$D$3119=$C$2)*(Data!$C$1:$C$3119=H$2),0),5)</f>
        <v>#N/A</v>
      </c>
      <c r="I12" s="12" t="e">
        <f t="array" ref="I12">INDEX(Data!$A$1:$E$3119,MATCH(1,(Data!$A$1:$A$3119=$C12)*(Data!$D$1:$D$3119=$C$2)*(Data!$C$1:$C$3119=I$2),0),5)</f>
        <v>#N/A</v>
      </c>
      <c r="J12" s="12" t="e">
        <f t="array" ref="J12">INDEX(Data!$A$1:$E$3119,MATCH(1,(Data!$A$1:$A$3119=$C12)*(Data!$D$1:$D$3119=$C$2)*(Data!$C$1:$C$3119=J$2),0),5)</f>
        <v>#N/A</v>
      </c>
      <c r="K12" s="12" t="e">
        <f t="array" ref="K12">INDEX(Data!$A$1:$E$3119,MATCH(1,(Data!$A$1:$A$3119=$C12)*(Data!$D$1:$D$3119=$C$2)*(Data!$C$1:$C$3119=K$2),0),5)</f>
        <v>#N/A</v>
      </c>
      <c r="L12" s="12" t="e">
        <f t="array" ref="L12">INDEX(Data!$A$1:$E$3119,MATCH(1,(Data!$A$1:$A$3119=$C12)*(Data!$D$1:$D$3119=$C$2)*(Data!$C$1:$C$3119=L$2),0),5)</f>
        <v>#N/A</v>
      </c>
      <c r="M12" s="12" t="e">
        <f t="array" ref="M12">INDEX(Data!$A$1:$E$3119,MATCH(1,(Data!$A$1:$A$3119=$C12)*(Data!$D$1:$D$3119=$C$2)*(Data!$C$1:$C$3119=M$2),0),5)</f>
        <v>#N/A</v>
      </c>
      <c r="N12" s="12" t="e">
        <f t="array" ref="N12">INDEX(Data!$A$1:$E$3119,MATCH(1,(Data!$A$1:$A$3119=$C12)*(Data!$D$1:$D$3119=$C$2)*(Data!$C$1:$C$3119=N$2),0),5)</f>
        <v>#N/A</v>
      </c>
      <c r="O12" s="12" t="e">
        <f t="array" ref="O12">INDEX(Data!$A$1:$E$3119,MATCH(1,(Data!$A$1:$A$3119=$C12)*(Data!$D$1:$D$3119=$C$2)*(Data!$C$1:$C$3119=O$2),0),5)</f>
        <v>#N/A</v>
      </c>
      <c r="P12" s="12" t="e">
        <f t="array" ref="P12">INDEX(Data!$A$1:$E$3119,MATCH(1,(Data!$A$1:$A$3119=$C12)*(Data!$D$1:$D$3119=$C$2)*(Data!$C$1:$C$3119=P$2),0),5)</f>
        <v>#N/A</v>
      </c>
      <c r="Q12" s="12" t="e">
        <f t="array" ref="Q12">INDEX(Data!$A$1:$E$3119,MATCH(1,(Data!$A$1:$A$3119=$C12)*(Data!$D$1:$D$3119=$C$2)*(Data!$C$1:$C$3119=Q$2),0),5)</f>
        <v>#N/A</v>
      </c>
      <c r="R12" s="12" t="e">
        <f t="array" ref="R12">INDEX(Data!$A$1:$E$3119,MATCH(1,(Data!$A$1:$A$3119=$C12)*(Data!$D$1:$D$3119=$C$2)*(Data!$C$1:$C$3119=R$2),0),5)</f>
        <v>#N/A</v>
      </c>
      <c r="S12" s="12" t="e">
        <f t="array" ref="S12">INDEX(Data!$A$1:$E$3119,MATCH(1,(Data!$A$1:$A$3119=$C12)*(Data!$D$1:$D$3119=$C$2)*(Data!$C$1:$C$3119=S$2),0),5)</f>
        <v>#N/A</v>
      </c>
      <c r="T12" s="12" t="e">
        <f t="array" ref="T12">INDEX(Data!$A$1:$E$3119,MATCH(1,(Data!$A$1:$A$3119=$C12)*(Data!$D$1:$D$3119=$C$2)*(Data!$C$1:$C$3119=T$2),0),5)</f>
        <v>#N/A</v>
      </c>
      <c r="U12" s="12" t="e">
        <f t="array" ref="U12">INDEX(Data!$A$1:$E$3119,MATCH(1,(Data!$A$1:$A$3119=$C12)*(Data!$D$1:$D$3119=$C$2)*(Data!$C$1:$C$3119=U$2),0),5)</f>
        <v>#N/A</v>
      </c>
      <c r="V12" s="12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1">
        <f>'Implied Stock Prices &amp; Net SVC'!B11</f>
        <v>0</v>
      </c>
      <c r="D13" s="12" t="e">
        <f t="array" ref="D13">INDEX(Data!$A$1:$E$3119,MATCH(1,(Data!$A$1:$A$3119=$C13)*(Data!$D$1:$D$3119=$C$2)*(Data!$C$1:$C$3119=D$2),0),5)</f>
        <v>#N/A</v>
      </c>
      <c r="E13" s="12" t="e">
        <f t="array" ref="E13">INDEX(Data!$A$1:$E$3119,MATCH(1,(Data!$A$1:$A$3119=$C13)*(Data!$D$1:$D$3119=$C$2)*(Data!$C$1:$C$3119=E$2),0),5)</f>
        <v>#N/A</v>
      </c>
      <c r="F13" s="12" t="e">
        <f t="array" ref="F13">INDEX(Data!$A$1:$E$3119,MATCH(1,(Data!$A$1:$A$3119=$C13)*(Data!$D$1:$D$3119=$C$2)*(Data!$C$1:$C$3119=F$2),0),5)</f>
        <v>#N/A</v>
      </c>
      <c r="G13" s="12" t="e">
        <f t="array" ref="G13">INDEX(Data!$A$1:$E$3119,MATCH(1,(Data!$A$1:$A$3119=$C13)*(Data!$D$1:$D$3119=$C$2)*(Data!$C$1:$C$3119=G$2),0),5)</f>
        <v>#N/A</v>
      </c>
      <c r="H13" s="12" t="e">
        <f t="array" ref="H13">INDEX(Data!$A$1:$E$3119,MATCH(1,(Data!$A$1:$A$3119=$C13)*(Data!$D$1:$D$3119=$C$2)*(Data!$C$1:$C$3119=H$2),0),5)</f>
        <v>#N/A</v>
      </c>
      <c r="I13" s="12" t="e">
        <f t="array" ref="I13">INDEX(Data!$A$1:$E$3119,MATCH(1,(Data!$A$1:$A$3119=$C13)*(Data!$D$1:$D$3119=$C$2)*(Data!$C$1:$C$3119=I$2),0),5)</f>
        <v>#N/A</v>
      </c>
      <c r="J13" s="12" t="e">
        <f t="array" ref="J13">INDEX(Data!$A$1:$E$3119,MATCH(1,(Data!$A$1:$A$3119=$C13)*(Data!$D$1:$D$3119=$C$2)*(Data!$C$1:$C$3119=J$2),0),5)</f>
        <v>#N/A</v>
      </c>
      <c r="K13" s="12" t="e">
        <f t="array" ref="K13">INDEX(Data!$A$1:$E$3119,MATCH(1,(Data!$A$1:$A$3119=$C13)*(Data!$D$1:$D$3119=$C$2)*(Data!$C$1:$C$3119=K$2),0),5)</f>
        <v>#N/A</v>
      </c>
      <c r="L13" s="12" t="e">
        <f t="array" ref="L13">INDEX(Data!$A$1:$E$3119,MATCH(1,(Data!$A$1:$A$3119=$C13)*(Data!$D$1:$D$3119=$C$2)*(Data!$C$1:$C$3119=L$2),0),5)</f>
        <v>#N/A</v>
      </c>
      <c r="M13" s="12" t="e">
        <f t="array" ref="M13">INDEX(Data!$A$1:$E$3119,MATCH(1,(Data!$A$1:$A$3119=$C13)*(Data!$D$1:$D$3119=$C$2)*(Data!$C$1:$C$3119=M$2),0),5)</f>
        <v>#N/A</v>
      </c>
      <c r="N13" s="12" t="e">
        <f t="array" ref="N13">INDEX(Data!$A$1:$E$3119,MATCH(1,(Data!$A$1:$A$3119=$C13)*(Data!$D$1:$D$3119=$C$2)*(Data!$C$1:$C$3119=N$2),0),5)</f>
        <v>#N/A</v>
      </c>
      <c r="O13" s="12" t="e">
        <f t="array" ref="O13">INDEX(Data!$A$1:$E$3119,MATCH(1,(Data!$A$1:$A$3119=$C13)*(Data!$D$1:$D$3119=$C$2)*(Data!$C$1:$C$3119=O$2),0),5)</f>
        <v>#N/A</v>
      </c>
      <c r="P13" s="12" t="e">
        <f t="array" ref="P13">INDEX(Data!$A$1:$E$3119,MATCH(1,(Data!$A$1:$A$3119=$C13)*(Data!$D$1:$D$3119=$C$2)*(Data!$C$1:$C$3119=P$2),0),5)</f>
        <v>#N/A</v>
      </c>
      <c r="Q13" s="12" t="e">
        <f t="array" ref="Q13">INDEX(Data!$A$1:$E$3119,MATCH(1,(Data!$A$1:$A$3119=$C13)*(Data!$D$1:$D$3119=$C$2)*(Data!$C$1:$C$3119=Q$2),0),5)</f>
        <v>#N/A</v>
      </c>
      <c r="R13" s="12" t="e">
        <f t="array" ref="R13">INDEX(Data!$A$1:$E$3119,MATCH(1,(Data!$A$1:$A$3119=$C13)*(Data!$D$1:$D$3119=$C$2)*(Data!$C$1:$C$3119=R$2),0),5)</f>
        <v>#N/A</v>
      </c>
      <c r="S13" s="12" t="e">
        <f t="array" ref="S13">INDEX(Data!$A$1:$E$3119,MATCH(1,(Data!$A$1:$A$3119=$C13)*(Data!$D$1:$D$3119=$C$2)*(Data!$C$1:$C$3119=S$2),0),5)</f>
        <v>#N/A</v>
      </c>
      <c r="T13" s="12" t="e">
        <f t="array" ref="T13">INDEX(Data!$A$1:$E$3119,MATCH(1,(Data!$A$1:$A$3119=$C13)*(Data!$D$1:$D$3119=$C$2)*(Data!$C$1:$C$3119=T$2),0),5)</f>
        <v>#N/A</v>
      </c>
      <c r="U13" s="12" t="e">
        <f t="array" ref="U13">INDEX(Data!$A$1:$E$3119,MATCH(1,(Data!$A$1:$A$3119=$C13)*(Data!$D$1:$D$3119=$C$2)*(Data!$C$1:$C$3119=U$2),0),5)</f>
        <v>#N/A</v>
      </c>
      <c r="V13" s="12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5" sqref="Y15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61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1" t="str">
        <f>'Implied Stock Prices &amp; Net SVC'!B2</f>
        <v>MS</v>
      </c>
      <c r="D4" s="13">
        <f t="array" ref="D4">INDEX(Data!$A$1:$E$3119,MATCH(1,(Data!$A$1:$A$3119=$C4)*(Data!$D$1:$D$3119=$C$2)*(Data!$C$1:$C$3119=D$2),0),5)</f>
        <v>0.96399999999999997</v>
      </c>
      <c r="E4" s="13">
        <f t="array" ref="E4">INDEX(Data!$A$1:$E$3119,MATCH(1,(Data!$A$1:$A$3119=$C4)*(Data!$D$1:$D$3119=$C$2)*(Data!$C$1:$C$3119=E$2),0),5)</f>
        <v>1.2333000000000001</v>
      </c>
      <c r="F4" s="13">
        <f t="array" ref="F4">INDEX(Data!$A$1:$E$3119,MATCH(1,(Data!$A$1:$A$3119=$C4)*(Data!$D$1:$D$3119=$C$2)*(Data!$C$1:$C$3119=F$2),0),5)</f>
        <v>1.2547999999999999</v>
      </c>
      <c r="G4" s="13">
        <f t="array" ref="G4">INDEX(Data!$A$1:$E$3119,MATCH(1,(Data!$A$1:$A$3119=$C4)*(Data!$D$1:$D$3119=$C$2)*(Data!$C$1:$C$3119=G$2),0),5)</f>
        <v>0.91869999999999996</v>
      </c>
      <c r="H4" s="13">
        <f t="array" ref="H4">INDEX(Data!$A$1:$E$3119,MATCH(1,(Data!$A$1:$A$3119=$C4)*(Data!$D$1:$D$3119=$C$2)*(Data!$C$1:$C$3119=H$2),0),5)</f>
        <v>0.76990000000000003</v>
      </c>
      <c r="I4" s="13">
        <f t="array" ref="I4">INDEX(Data!$A$1:$E$3119,MATCH(1,(Data!$A$1:$A$3119=$C4)*(Data!$D$1:$D$3119=$C$2)*(Data!$C$1:$C$3119=I$2),0),5)</f>
        <v>0.78039999999999998</v>
      </c>
      <c r="J4" s="13">
        <f t="array" ref="J4">INDEX(Data!$A$1:$E$3119,MATCH(1,(Data!$A$1:$A$3119=$C4)*(Data!$D$1:$D$3119=$C$2)*(Data!$C$1:$C$3119=J$2),0),5)</f>
        <v>0.77549999999999997</v>
      </c>
      <c r="K4" s="13">
        <f t="array" ref="K4">INDEX(Data!$A$1:$E$3119,MATCH(1,(Data!$A$1:$A$3119=$C4)*(Data!$D$1:$D$3119=$C$2)*(Data!$C$1:$C$3119=K$2),0),5)</f>
        <v>0.87429999999999997</v>
      </c>
      <c r="L4" s="13">
        <f t="array" ref="L4">INDEX(Data!$A$1:$E$3119,MATCH(1,(Data!$A$1:$A$3119=$C4)*(Data!$D$1:$D$3119=$C$2)*(Data!$C$1:$C$3119=L$2),0),5)</f>
        <v>0.97560000000000002</v>
      </c>
      <c r="M4" s="13">
        <f t="array" ref="M4">INDEX(Data!$A$1:$E$3119,MATCH(1,(Data!$A$1:$A$3119=$C4)*(Data!$D$1:$D$3119=$C$2)*(Data!$C$1:$C$3119=M$2),0),5)</f>
        <v>0.72199999999999998</v>
      </c>
      <c r="N4" s="13">
        <f t="array" ref="N4">INDEX(Data!$A$1:$E$3119,MATCH(1,(Data!$A$1:$A$3119=$C4)*(Data!$D$1:$D$3119=$C$2)*(Data!$C$1:$C$3119=N$2),0),5)</f>
        <v>0.52769999999999995</v>
      </c>
      <c r="O4" s="13">
        <f t="array" ref="O4">INDEX(Data!$A$1:$E$3119,MATCH(1,(Data!$A$1:$A$3119=$C4)*(Data!$D$1:$D$3119=$C$2)*(Data!$C$1:$C$3119=O$2),0),5)</f>
        <v>0.39629999999999999</v>
      </c>
      <c r="P4" s="13">
        <f t="array" ref="P4">INDEX(Data!$A$1:$E$3119,MATCH(1,(Data!$A$1:$A$3119=$C4)*(Data!$D$1:$D$3119=$C$2)*(Data!$C$1:$C$3119=P$2),0),5)</f>
        <v>0.47249999999999998</v>
      </c>
      <c r="Q4" s="13">
        <f t="array" ref="Q4">INDEX(Data!$A$1:$E$3119,MATCH(1,(Data!$A$1:$A$3119=$C4)*(Data!$D$1:$D$3119=$C$2)*(Data!$C$1:$C$3119=Q$2),0),5)</f>
        <v>0.42680000000000001</v>
      </c>
      <c r="R4" s="13">
        <f t="array" ref="R4">INDEX(Data!$A$1:$E$3119,MATCH(1,(Data!$A$1:$A$3119=$C4)*(Data!$D$1:$D$3119=$C$2)*(Data!$C$1:$C$3119=R$2),0),5)</f>
        <v>0.33339999999999997</v>
      </c>
      <c r="S4" s="13">
        <f t="array" ref="S4">INDEX(Data!$A$1:$E$3119,MATCH(1,(Data!$A$1:$A$3119=$C4)*(Data!$D$1:$D$3119=$C$2)*(Data!$C$1:$C$3119=S$2),0),5)</f>
        <v>0.41310000000000002</v>
      </c>
      <c r="T4" s="13">
        <f t="array" ref="T4">INDEX(Data!$A$1:$E$3119,MATCH(1,(Data!$A$1:$A$3119=$C4)*(Data!$D$1:$D$3119=$C$2)*(Data!$C$1:$C$3119=T$2),0),5)</f>
        <v>0.42980000000000002</v>
      </c>
      <c r="U4" s="13">
        <f t="array" ref="U4">INDEX(Data!$A$1:$E$3119,MATCH(1,(Data!$A$1:$A$3119=$C4)*(Data!$D$1:$D$3119=$C$2)*(Data!$C$1:$C$3119=U$2),0),5)</f>
        <v>0.42180000000000001</v>
      </c>
      <c r="V4" s="13">
        <f t="array" ref="V4">INDEX(Data!$A$1:$E$3119,MATCH(1,(Data!$A$1:$A$3119=$C4)*(Data!$D$1:$D$3119=$C$2)*(Data!$C$1:$C$3119=V$2),0),5)</f>
        <v>0.3876</v>
      </c>
    </row>
    <row r="5" spans="1:25">
      <c r="A5" s="2">
        <v>2</v>
      </c>
      <c r="B5" s="11" t="str">
        <f>VLOOKUP(C5,Data!$A$1:$B$3119,2,FALSE)</f>
        <v>Wells Fargo &amp; Company</v>
      </c>
      <c r="C5" s="11" t="str">
        <f>'Implied Stock Prices &amp; Net SVC'!B3</f>
        <v>WFC</v>
      </c>
      <c r="D5" s="13">
        <f t="array" ref="D5">INDEX(Data!$A$1:$E$3119,MATCH(1,(Data!$A$1:$A$3119=$C5)*(Data!$D$1:$D$3119=$C$2)*(Data!$C$1:$C$3119=D$2),0),5)</f>
        <v>0.33260000000000001</v>
      </c>
      <c r="E5" s="13">
        <f t="array" ref="E5">INDEX(Data!$A$1:$E$3119,MATCH(1,(Data!$A$1:$A$3119=$C5)*(Data!$D$1:$D$3119=$C$2)*(Data!$C$1:$C$3119=E$2),0),5)</f>
        <v>0.3619</v>
      </c>
      <c r="F5" s="13">
        <f t="array" ref="F5">INDEX(Data!$A$1:$E$3119,MATCH(1,(Data!$A$1:$A$3119=$C5)*(Data!$D$1:$D$3119=$C$2)*(Data!$C$1:$C$3119=F$2),0),5)</f>
        <v>0.39129999999999998</v>
      </c>
      <c r="G5" s="13">
        <f t="array" ref="G5">INDEX(Data!$A$1:$E$3119,MATCH(1,(Data!$A$1:$A$3119=$C5)*(Data!$D$1:$D$3119=$C$2)*(Data!$C$1:$C$3119=G$2),0),5)</f>
        <v>0.3705</v>
      </c>
      <c r="H5" s="13">
        <f t="array" ref="H5">INDEX(Data!$A$1:$E$3119,MATCH(1,(Data!$A$1:$A$3119=$C5)*(Data!$D$1:$D$3119=$C$2)*(Data!$C$1:$C$3119=H$2),0),5)</f>
        <v>0.44350000000000001</v>
      </c>
      <c r="I5" s="13">
        <f t="array" ref="I5">INDEX(Data!$A$1:$E$3119,MATCH(1,(Data!$A$1:$A$3119=$C5)*(Data!$D$1:$D$3119=$C$2)*(Data!$C$1:$C$3119=I$2),0),5)</f>
        <v>0.46560000000000001</v>
      </c>
      <c r="J5" s="13">
        <f t="array" ref="J5">INDEX(Data!$A$1:$E$3119,MATCH(1,(Data!$A$1:$A$3119=$C5)*(Data!$D$1:$D$3119=$C$2)*(Data!$C$1:$C$3119=J$2),0),5)</f>
        <v>0.46389999999999998</v>
      </c>
      <c r="K5" s="13">
        <f t="array" ref="K5">INDEX(Data!$A$1:$E$3119,MATCH(1,(Data!$A$1:$A$3119=$C5)*(Data!$D$1:$D$3119=$C$2)*(Data!$C$1:$C$3119=K$2),0),5)</f>
        <v>0.48680000000000001</v>
      </c>
      <c r="L5" s="13">
        <f t="array" ref="L5">INDEX(Data!$A$1:$E$3119,MATCH(1,(Data!$A$1:$A$3119=$C5)*(Data!$D$1:$D$3119=$C$2)*(Data!$C$1:$C$3119=L$2),0),5)</f>
        <v>0.49349999999999999</v>
      </c>
      <c r="M5" s="13">
        <f t="array" ref="M5">INDEX(Data!$A$1:$E$3119,MATCH(1,(Data!$A$1:$A$3119=$C5)*(Data!$D$1:$D$3119=$C$2)*(Data!$C$1:$C$3119=M$2),0),5)</f>
        <v>0.51270000000000004</v>
      </c>
      <c r="N5" s="13">
        <f t="array" ref="N5">INDEX(Data!$A$1:$E$3119,MATCH(1,(Data!$A$1:$A$3119=$C5)*(Data!$D$1:$D$3119=$C$2)*(Data!$C$1:$C$3119=N$2),0),5)</f>
        <v>0.35299999999999998</v>
      </c>
      <c r="O5" s="13">
        <f t="array" ref="O5">INDEX(Data!$A$1:$E$3119,MATCH(1,(Data!$A$1:$A$3119=$C5)*(Data!$D$1:$D$3119=$C$2)*(Data!$C$1:$C$3119=O$2),0),5)</f>
        <v>0.55049999999999999</v>
      </c>
      <c r="P5" s="13">
        <f t="array" ref="P5">INDEX(Data!$A$1:$E$3119,MATCH(1,(Data!$A$1:$A$3119=$C5)*(Data!$D$1:$D$3119=$C$2)*(Data!$C$1:$C$3119=P$2),0),5)</f>
        <v>0.50109999999999999</v>
      </c>
      <c r="Q5" s="13">
        <f t="array" ref="Q5">INDEX(Data!$A$1:$E$3119,MATCH(1,(Data!$A$1:$A$3119=$C5)*(Data!$D$1:$D$3119=$C$2)*(Data!$C$1:$C$3119=Q$2),0),5)</f>
        <v>0.443</v>
      </c>
      <c r="R5" s="13">
        <f t="array" ref="R5">INDEX(Data!$A$1:$E$3119,MATCH(1,(Data!$A$1:$A$3119=$C5)*(Data!$D$1:$D$3119=$C$2)*(Data!$C$1:$C$3119=R$2),0),5)</f>
        <v>0.44240000000000002</v>
      </c>
      <c r="S5" s="13">
        <f t="array" ref="S5">INDEX(Data!$A$1:$E$3119,MATCH(1,(Data!$A$1:$A$3119=$C5)*(Data!$D$1:$D$3119=$C$2)*(Data!$C$1:$C$3119=S$2),0),5)</f>
        <v>0.40389999999999998</v>
      </c>
      <c r="T5" s="13">
        <f t="array" ref="T5">INDEX(Data!$A$1:$E$3119,MATCH(1,(Data!$A$1:$A$3119=$C5)*(Data!$D$1:$D$3119=$C$2)*(Data!$C$1:$C$3119=T$2),0),5)</f>
        <v>0.38500000000000001</v>
      </c>
      <c r="U5" s="13">
        <f t="array" ref="U5">INDEX(Data!$A$1:$E$3119,MATCH(1,(Data!$A$1:$A$3119=$C5)*(Data!$D$1:$D$3119=$C$2)*(Data!$C$1:$C$3119=U$2),0),5)</f>
        <v>0.37509999999999999</v>
      </c>
      <c r="V5" s="13">
        <f t="array" ref="V5">INDEX(Data!$A$1:$E$3119,MATCH(1,(Data!$A$1:$A$3119=$C5)*(Data!$D$1:$D$3119=$C$2)*(Data!$C$1:$C$3119=V$2),0),5)</f>
        <v>0.39479999999999998</v>
      </c>
    </row>
    <row r="6" spans="1:25">
      <c r="A6" s="2">
        <v>3</v>
      </c>
      <c r="B6" s="11" t="str">
        <f>VLOOKUP(C6,Data!$A$1:$B$3119,2,FALSE)</f>
        <v>Citigroup Inc.</v>
      </c>
      <c r="C6" s="11" t="str">
        <f>'Implied Stock Prices &amp; Net SVC'!B4</f>
        <v>C</v>
      </c>
      <c r="D6" s="13">
        <f t="array" ref="D6">INDEX(Data!$A$1:$E$3119,MATCH(1,(Data!$A$1:$A$3119=$C6)*(Data!$D$1:$D$3119=$C$2)*(Data!$C$1:$C$3119=D$2),0),5)</f>
        <v>0.44269999999999998</v>
      </c>
      <c r="E6" s="13">
        <f t="array" ref="E6">INDEX(Data!$A$1:$E$3119,MATCH(1,(Data!$A$1:$A$3119=$C6)*(Data!$D$1:$D$3119=$C$2)*(Data!$C$1:$C$3119=E$2),0),5)</f>
        <v>0.51780000000000004</v>
      </c>
      <c r="F6" s="13">
        <f t="array" ref="F6">INDEX(Data!$A$1:$E$3119,MATCH(1,(Data!$A$1:$A$3119=$C6)*(Data!$D$1:$D$3119=$C$2)*(Data!$C$1:$C$3119=F$2),0),5)</f>
        <v>0.5504</v>
      </c>
      <c r="G6" s="13">
        <f t="array" ref="G6">INDEX(Data!$A$1:$E$3119,MATCH(1,(Data!$A$1:$A$3119=$C6)*(Data!$D$1:$D$3119=$C$2)*(Data!$C$1:$C$3119=G$2),0),5)</f>
        <v>0.45450000000000002</v>
      </c>
      <c r="H6" s="13">
        <f t="array" ref="H6">INDEX(Data!$A$1:$E$3119,MATCH(1,(Data!$A$1:$A$3119=$C6)*(Data!$D$1:$D$3119=$C$2)*(Data!$C$1:$C$3119=H$2),0),5)</f>
        <v>0.37490000000000001</v>
      </c>
      <c r="I6" s="13">
        <f t="array" ref="I6">INDEX(Data!$A$1:$E$3119,MATCH(1,(Data!$A$1:$A$3119=$C6)*(Data!$D$1:$D$3119=$C$2)*(Data!$C$1:$C$3119=I$2),0),5)</f>
        <v>0.4032</v>
      </c>
      <c r="J6" s="13">
        <f t="array" ref="J6">INDEX(Data!$A$1:$E$3119,MATCH(1,(Data!$A$1:$A$3119=$C6)*(Data!$D$1:$D$3119=$C$2)*(Data!$C$1:$C$3119=J$2),0),5)</f>
        <v>0.4108</v>
      </c>
      <c r="K6" s="13">
        <f t="array" ref="K6">INDEX(Data!$A$1:$E$3119,MATCH(1,(Data!$A$1:$A$3119=$C6)*(Data!$D$1:$D$3119=$C$2)*(Data!$C$1:$C$3119=K$2),0),5)</f>
        <v>0.36420000000000002</v>
      </c>
      <c r="L6" s="13">
        <f t="array" ref="L6">INDEX(Data!$A$1:$E$3119,MATCH(1,(Data!$A$1:$A$3119=$C6)*(Data!$D$1:$D$3119=$C$2)*(Data!$C$1:$C$3119=L$2),0),5)</f>
        <v>0.36549999999999999</v>
      </c>
      <c r="M6" s="13">
        <f t="array" ref="M6">INDEX(Data!$A$1:$E$3119,MATCH(1,(Data!$A$1:$A$3119=$C6)*(Data!$D$1:$D$3119=$C$2)*(Data!$C$1:$C$3119=M$2),0),5)</f>
        <v>0.30740000000000001</v>
      </c>
      <c r="N6" s="13">
        <f t="array" ref="N6">INDEX(Data!$A$1:$E$3119,MATCH(1,(Data!$A$1:$A$3119=$C6)*(Data!$D$1:$D$3119=$C$2)*(Data!$C$1:$C$3119=N$2),0),5)</f>
        <v>0.17150000000000001</v>
      </c>
      <c r="O6" s="13">
        <f t="array" ref="O6">INDEX(Data!$A$1:$E$3119,MATCH(1,(Data!$A$1:$A$3119=$C6)*(Data!$D$1:$D$3119=$C$2)*(Data!$C$1:$C$3119=O$2),0),5)</f>
        <v>0.23730000000000001</v>
      </c>
      <c r="P6" s="13">
        <f t="array" ref="P6">INDEX(Data!$A$1:$E$3119,MATCH(1,(Data!$A$1:$A$3119=$C6)*(Data!$D$1:$D$3119=$C$2)*(Data!$C$1:$C$3119=P$2),0),5)</f>
        <v>0.25419999999999998</v>
      </c>
      <c r="Q6" s="13">
        <f t="array" ref="Q6">INDEX(Data!$A$1:$E$3119,MATCH(1,(Data!$A$1:$A$3119=$C6)*(Data!$D$1:$D$3119=$C$2)*(Data!$C$1:$C$3119=Q$2),0),5)</f>
        <v>0.22789999999999999</v>
      </c>
      <c r="R6" s="13">
        <f t="array" ref="R6">INDEX(Data!$A$1:$E$3119,MATCH(1,(Data!$A$1:$A$3119=$C6)*(Data!$D$1:$D$3119=$C$2)*(Data!$C$1:$C$3119=R$2),0),5)</f>
        <v>0.20119999999999999</v>
      </c>
      <c r="S6" s="13">
        <f t="array" ref="S6">INDEX(Data!$A$1:$E$3119,MATCH(1,(Data!$A$1:$A$3119=$C6)*(Data!$D$1:$D$3119=$C$2)*(Data!$C$1:$C$3119=S$2),0),5)</f>
        <v>0.2145</v>
      </c>
      <c r="T6" s="13">
        <f t="array" ref="T6">INDEX(Data!$A$1:$E$3119,MATCH(1,(Data!$A$1:$A$3119=$C6)*(Data!$D$1:$D$3119=$C$2)*(Data!$C$1:$C$3119=T$2),0),5)</f>
        <v>0.2054</v>
      </c>
      <c r="U6" s="13">
        <f t="array" ref="U6">INDEX(Data!$A$1:$E$3119,MATCH(1,(Data!$A$1:$A$3119=$C6)*(Data!$D$1:$D$3119=$C$2)*(Data!$C$1:$C$3119=U$2),0),5)</f>
        <v>0.19889999999999999</v>
      </c>
      <c r="V6" s="13">
        <f t="array" ref="V6">INDEX(Data!$A$1:$E$3119,MATCH(1,(Data!$A$1:$A$3119=$C6)*(Data!$D$1:$D$3119=$C$2)*(Data!$C$1:$C$3119=V$2),0),5)</f>
        <v>0.2031</v>
      </c>
    </row>
    <row r="7" spans="1:25">
      <c r="A7" s="2">
        <v>4</v>
      </c>
      <c r="B7" s="11" t="str">
        <f>VLOOKUP(C7,Data!$A$1:$B$3119,2,FALSE)</f>
        <v>JPMorgan Chase &amp; Company</v>
      </c>
      <c r="C7" s="11" t="str">
        <f>'Implied Stock Prices &amp; Net SVC'!B5</f>
        <v>JPM</v>
      </c>
      <c r="D7" s="13">
        <f t="array" ref="D7">INDEX(Data!$A$1:$E$3119,MATCH(1,(Data!$A$1:$A$3119=$C7)*(Data!$D$1:$D$3119=$C$2)*(Data!$C$1:$C$3119=D$2),0),5)</f>
        <v>0.4113</v>
      </c>
      <c r="E7" s="13">
        <f t="array" ref="E7">INDEX(Data!$A$1:$E$3119,MATCH(1,(Data!$A$1:$A$3119=$C7)*(Data!$D$1:$D$3119=$C$2)*(Data!$C$1:$C$3119=E$2),0),5)</f>
        <v>0.48980000000000001</v>
      </c>
      <c r="F7" s="13">
        <f t="array" ref="F7">INDEX(Data!$A$1:$E$3119,MATCH(1,(Data!$A$1:$A$3119=$C7)*(Data!$D$1:$D$3119=$C$2)*(Data!$C$1:$C$3119=F$2),0),5)</f>
        <v>0.4254</v>
      </c>
      <c r="G7" s="13">
        <f t="array" ref="G7">INDEX(Data!$A$1:$E$3119,MATCH(1,(Data!$A$1:$A$3119=$C7)*(Data!$D$1:$D$3119=$C$2)*(Data!$C$1:$C$3119=G$2),0),5)</f>
        <v>0.26079999999999998</v>
      </c>
      <c r="H7" s="13">
        <f t="array" ref="H7">INDEX(Data!$A$1:$E$3119,MATCH(1,(Data!$A$1:$A$3119=$C7)*(Data!$D$1:$D$3119=$C$2)*(Data!$C$1:$C$3119=H$2),0),5)</f>
        <v>0.26640000000000003</v>
      </c>
      <c r="I7" s="13">
        <f t="array" ref="I7">INDEX(Data!$A$1:$E$3119,MATCH(1,(Data!$A$1:$A$3119=$C7)*(Data!$D$1:$D$3119=$C$2)*(Data!$C$1:$C$3119=I$2),0),5)</f>
        <v>0.29580000000000001</v>
      </c>
      <c r="J7" s="13">
        <f t="array" ref="J7">INDEX(Data!$A$1:$E$3119,MATCH(1,(Data!$A$1:$A$3119=$C7)*(Data!$D$1:$D$3119=$C$2)*(Data!$C$1:$C$3119=J$2),0),5)</f>
        <v>0.26219999999999999</v>
      </c>
      <c r="K7" s="13">
        <f t="array" ref="K7">INDEX(Data!$A$1:$E$3119,MATCH(1,(Data!$A$1:$A$3119=$C7)*(Data!$D$1:$D$3119=$C$2)*(Data!$C$1:$C$3119=K$2),0),5)</f>
        <v>0.25600000000000001</v>
      </c>
      <c r="L7" s="13">
        <f t="array" ref="L7">INDEX(Data!$A$1:$E$3119,MATCH(1,(Data!$A$1:$A$3119=$C7)*(Data!$D$1:$D$3119=$C$2)*(Data!$C$1:$C$3119=L$2),0),5)</f>
        <v>0.33900000000000002</v>
      </c>
      <c r="M7" s="13">
        <f t="array" ref="M7">INDEX(Data!$A$1:$E$3119,MATCH(1,(Data!$A$1:$A$3119=$C7)*(Data!$D$1:$D$3119=$C$2)*(Data!$C$1:$C$3119=M$2),0),5)</f>
        <v>0.47249999999999998</v>
      </c>
      <c r="N7" s="13">
        <f t="array" ref="N7">INDEX(Data!$A$1:$E$3119,MATCH(1,(Data!$A$1:$A$3119=$C7)*(Data!$D$1:$D$3119=$C$2)*(Data!$C$1:$C$3119=N$2),0),5)</f>
        <v>0.35510000000000003</v>
      </c>
      <c r="O7" s="13">
        <f t="array" ref="O7">INDEX(Data!$A$1:$E$3119,MATCH(1,(Data!$A$1:$A$3119=$C7)*(Data!$D$1:$D$3119=$C$2)*(Data!$C$1:$C$3119=O$2),0),5)</f>
        <v>0.44869999999999999</v>
      </c>
      <c r="P7" s="13">
        <f t="array" ref="P7">INDEX(Data!$A$1:$E$3119,MATCH(1,(Data!$A$1:$A$3119=$C7)*(Data!$D$1:$D$3119=$C$2)*(Data!$C$1:$C$3119=P$2),0),5)</f>
        <v>0.45040000000000002</v>
      </c>
      <c r="Q7" s="13">
        <f t="array" ref="Q7">INDEX(Data!$A$1:$E$3119,MATCH(1,(Data!$A$1:$A$3119=$C7)*(Data!$D$1:$D$3119=$C$2)*(Data!$C$1:$C$3119=Q$2),0),5)</f>
        <v>0.41460000000000002</v>
      </c>
      <c r="R7" s="13">
        <f t="array" ref="R7">INDEX(Data!$A$1:$E$3119,MATCH(1,(Data!$A$1:$A$3119=$C7)*(Data!$D$1:$D$3119=$C$2)*(Data!$C$1:$C$3119=R$2),0),5)</f>
        <v>0.40160000000000001</v>
      </c>
      <c r="S7" s="13">
        <f t="array" ref="S7">INDEX(Data!$A$1:$E$3119,MATCH(1,(Data!$A$1:$A$3119=$C7)*(Data!$D$1:$D$3119=$C$2)*(Data!$C$1:$C$3119=S$2),0),5)</f>
        <v>0.38929999999999998</v>
      </c>
      <c r="T7" s="13">
        <f t="array" ref="T7">INDEX(Data!$A$1:$E$3119,MATCH(1,(Data!$A$1:$A$3119=$C7)*(Data!$D$1:$D$3119=$C$2)*(Data!$C$1:$C$3119=T$2),0),5)</f>
        <v>0.3649</v>
      </c>
      <c r="U7" s="13">
        <f t="array" ref="U7">INDEX(Data!$A$1:$E$3119,MATCH(1,(Data!$A$1:$A$3119=$C7)*(Data!$D$1:$D$3119=$C$2)*(Data!$C$1:$C$3119=U$2),0),5)</f>
        <v>0.33989999999999998</v>
      </c>
      <c r="V7" s="13">
        <f t="array" ref="V7">INDEX(Data!$A$1:$E$3119,MATCH(1,(Data!$A$1:$A$3119=$C7)*(Data!$D$1:$D$3119=$C$2)*(Data!$C$1:$C$3119=V$2),0),5)</f>
        <v>0.36170000000000002</v>
      </c>
    </row>
    <row r="8" spans="1:25">
      <c r="A8" s="2">
        <v>5</v>
      </c>
      <c r="B8" s="11" t="str">
        <f>VLOOKUP(C8,Data!$A$1:$B$3119,2,FALSE)</f>
        <v>Goldman Sachs Group, Inc.</v>
      </c>
      <c r="C8" s="11" t="str">
        <f>'Implied Stock Prices &amp; Net SVC'!B6</f>
        <v>GS</v>
      </c>
      <c r="D8" s="13" t="e">
        <f t="array" ref="D8">INDEX(Data!$A$1:$E$3119,MATCH(1,(Data!$A$1:$A$3119=$C8)*(Data!$D$1:$D$3119=$C$2)*(Data!$C$1:$C$3119=D$2),0),5)</f>
        <v>#N/A</v>
      </c>
      <c r="E8" s="13">
        <f t="array" ref="E8">INDEX(Data!$A$1:$E$3119,MATCH(1,(Data!$A$1:$A$3119=$C8)*(Data!$D$1:$D$3119=$C$2)*(Data!$C$1:$C$3119=E$2),0),5)</f>
        <v>0.75339999999999996</v>
      </c>
      <c r="F8" s="13">
        <f t="array" ref="F8">INDEX(Data!$A$1:$E$3119,MATCH(1,(Data!$A$1:$A$3119=$C8)*(Data!$D$1:$D$3119=$C$2)*(Data!$C$1:$C$3119=F$2),0),5)</f>
        <v>0.73240000000000005</v>
      </c>
      <c r="G8" s="13">
        <f t="array" ref="G8">INDEX(Data!$A$1:$E$3119,MATCH(1,(Data!$A$1:$A$3119=$C8)*(Data!$D$1:$D$3119=$C$2)*(Data!$C$1:$C$3119=G$2),0),5)</f>
        <v>0.56489999999999996</v>
      </c>
      <c r="H8" s="13">
        <f t="array" ref="H8">INDEX(Data!$A$1:$E$3119,MATCH(1,(Data!$A$1:$A$3119=$C8)*(Data!$D$1:$D$3119=$C$2)*(Data!$C$1:$C$3119=H$2),0),5)</f>
        <v>0.56020000000000003</v>
      </c>
      <c r="I8" s="13">
        <f t="array" ref="I8">INDEX(Data!$A$1:$E$3119,MATCH(1,(Data!$A$1:$A$3119=$C8)*(Data!$D$1:$D$3119=$C$2)*(Data!$C$1:$C$3119=I$2),0),5)</f>
        <v>0.69620000000000004</v>
      </c>
      <c r="J8" s="13">
        <f t="array" ref="J8">INDEX(Data!$A$1:$E$3119,MATCH(1,(Data!$A$1:$A$3119=$C8)*(Data!$D$1:$D$3119=$C$2)*(Data!$C$1:$C$3119=J$2),0),5)</f>
        <v>0.78320000000000001</v>
      </c>
      <c r="K8" s="13">
        <f t="array" ref="K8">INDEX(Data!$A$1:$E$3119,MATCH(1,(Data!$A$1:$A$3119=$C8)*(Data!$D$1:$D$3119=$C$2)*(Data!$C$1:$C$3119=K$2),0),5)</f>
        <v>0.79810000000000003</v>
      </c>
      <c r="L8" s="13">
        <f t="array" ref="L8">INDEX(Data!$A$1:$E$3119,MATCH(1,(Data!$A$1:$A$3119=$C8)*(Data!$D$1:$D$3119=$C$2)*(Data!$C$1:$C$3119=L$2),0),5)</f>
        <v>0.96740000000000004</v>
      </c>
      <c r="M8" s="13">
        <f t="array" ref="M8">INDEX(Data!$A$1:$E$3119,MATCH(1,(Data!$A$1:$A$3119=$C8)*(Data!$D$1:$D$3119=$C$2)*(Data!$C$1:$C$3119=M$2),0),5)</f>
        <v>0.9496</v>
      </c>
      <c r="N8" s="13">
        <f t="array" ref="N8">INDEX(Data!$A$1:$E$3119,MATCH(1,(Data!$A$1:$A$3119=$C8)*(Data!$D$1:$D$3119=$C$2)*(Data!$C$1:$C$3119=N$2),0),5)</f>
        <v>0.37719999999999998</v>
      </c>
      <c r="O8" s="13">
        <f t="array" ref="O8">INDEX(Data!$A$1:$E$3119,MATCH(1,(Data!$A$1:$A$3119=$C8)*(Data!$D$1:$D$3119=$C$2)*(Data!$C$1:$C$3119=O$2),0),5)</f>
        <v>0.67969999999999997</v>
      </c>
      <c r="P8" s="13">
        <f t="array" ref="P8">INDEX(Data!$A$1:$E$3119,MATCH(1,(Data!$A$1:$A$3119=$C8)*(Data!$D$1:$D$3119=$C$2)*(Data!$C$1:$C$3119=P$2),0),5)</f>
        <v>0.54120000000000001</v>
      </c>
      <c r="Q8" s="13">
        <f t="array" ref="Q8">INDEX(Data!$A$1:$E$3119,MATCH(1,(Data!$A$1:$A$3119=$C8)*(Data!$D$1:$D$3119=$C$2)*(Data!$C$1:$C$3119=Q$2),0),5)</f>
        <v>0.38150000000000001</v>
      </c>
      <c r="R8" s="13">
        <f t="array" ref="R8">INDEX(Data!$A$1:$E$3119,MATCH(1,(Data!$A$1:$A$3119=$C8)*(Data!$D$1:$D$3119=$C$2)*(Data!$C$1:$C$3119=R$2),0),5)</f>
        <v>0.4526</v>
      </c>
      <c r="S8" s="13">
        <f t="array" ref="S8">INDEX(Data!$A$1:$E$3119,MATCH(1,(Data!$A$1:$A$3119=$C8)*(Data!$D$1:$D$3119=$C$2)*(Data!$C$1:$C$3119=S$2),0),5)</f>
        <v>0.43340000000000001</v>
      </c>
      <c r="T8" s="13">
        <f t="array" ref="T8">INDEX(Data!$A$1:$E$3119,MATCH(1,(Data!$A$1:$A$3119=$C8)*(Data!$D$1:$D$3119=$C$2)*(Data!$C$1:$C$3119=T$2),0),5)</f>
        <v>0.41160000000000002</v>
      </c>
      <c r="U8" s="13">
        <f t="array" ref="U8">INDEX(Data!$A$1:$E$3119,MATCH(1,(Data!$A$1:$A$3119=$C8)*(Data!$D$1:$D$3119=$C$2)*(Data!$C$1:$C$3119=U$2),0),5)</f>
        <v>0.38379999999999997</v>
      </c>
      <c r="V8" s="13">
        <f t="array" ref="V8">INDEX(Data!$A$1:$E$3119,MATCH(1,(Data!$A$1:$A$3119=$C8)*(Data!$D$1:$D$3119=$C$2)*(Data!$C$1:$C$3119=V$2),0),5)</f>
        <v>0.33460000000000001</v>
      </c>
    </row>
    <row r="9" spans="1:25">
      <c r="A9" s="2">
        <v>6</v>
      </c>
      <c r="B9" s="11" t="str">
        <f>VLOOKUP(C9,Data!$A$1:$B$3119,2,FALSE)</f>
        <v>Bank of America Corp</v>
      </c>
      <c r="C9" s="11" t="str">
        <f>'Implied Stock Prices &amp; Net SVC'!B7</f>
        <v>BAC</v>
      </c>
      <c r="D9" s="13">
        <f t="array" ref="D9">INDEX(Data!$A$1:$E$3119,MATCH(1,(Data!$A$1:$A$3119=$C9)*(Data!$D$1:$D$3119=$C$2)*(Data!$C$1:$C$3119=D$2),0),5)</f>
        <v>0.37080000000000002</v>
      </c>
      <c r="E9" s="13">
        <f t="array" ref="E9">INDEX(Data!$A$1:$E$3119,MATCH(1,(Data!$A$1:$A$3119=$C9)*(Data!$D$1:$D$3119=$C$2)*(Data!$C$1:$C$3119=E$2),0),5)</f>
        <v>0.3831</v>
      </c>
      <c r="F9" s="13">
        <f t="array" ref="F9">INDEX(Data!$A$1:$E$3119,MATCH(1,(Data!$A$1:$A$3119=$C9)*(Data!$D$1:$D$3119=$C$2)*(Data!$C$1:$C$3119=F$2),0),5)</f>
        <v>0.38150000000000001</v>
      </c>
      <c r="G9" s="13">
        <f t="array" ref="G9">INDEX(Data!$A$1:$E$3119,MATCH(1,(Data!$A$1:$A$3119=$C9)*(Data!$D$1:$D$3119=$C$2)*(Data!$C$1:$C$3119=G$2),0),5)</f>
        <v>0.38679999999999998</v>
      </c>
      <c r="H9" s="13">
        <f t="array" ref="H9">INDEX(Data!$A$1:$E$3119,MATCH(1,(Data!$A$1:$A$3119=$C9)*(Data!$D$1:$D$3119=$C$2)*(Data!$C$1:$C$3119=H$2),0),5)</f>
        <v>0.37240000000000001</v>
      </c>
      <c r="I9" s="13">
        <f t="array" ref="I9">INDEX(Data!$A$1:$E$3119,MATCH(1,(Data!$A$1:$A$3119=$C9)*(Data!$D$1:$D$3119=$C$2)*(Data!$C$1:$C$3119=I$2),0),5)</f>
        <v>0.40550000000000003</v>
      </c>
      <c r="J9" s="13">
        <f t="array" ref="J9">INDEX(Data!$A$1:$E$3119,MATCH(1,(Data!$A$1:$A$3119=$C9)*(Data!$D$1:$D$3119=$C$2)*(Data!$C$1:$C$3119=J$2),0),5)</f>
        <v>0.41260000000000002</v>
      </c>
      <c r="K9" s="13">
        <f t="array" ref="K9">INDEX(Data!$A$1:$E$3119,MATCH(1,(Data!$A$1:$A$3119=$C9)*(Data!$D$1:$D$3119=$C$2)*(Data!$C$1:$C$3119=K$2),0),5)</f>
        <v>0.37230000000000002</v>
      </c>
      <c r="L9" s="13">
        <f t="array" ref="L9">INDEX(Data!$A$1:$E$3119,MATCH(1,(Data!$A$1:$A$3119=$C9)*(Data!$D$1:$D$3119=$C$2)*(Data!$C$1:$C$3119=L$2),0),5)</f>
        <v>0.43380000000000002</v>
      </c>
      <c r="M9" s="13">
        <f t="array" ref="M9">INDEX(Data!$A$1:$E$3119,MATCH(1,(Data!$A$1:$A$3119=$C9)*(Data!$D$1:$D$3119=$C$2)*(Data!$C$1:$C$3119=M$2),0),5)</f>
        <v>0.34860000000000002</v>
      </c>
      <c r="N9" s="13">
        <f t="array" ref="N9">INDEX(Data!$A$1:$E$3119,MATCH(1,(Data!$A$1:$A$3119=$C9)*(Data!$D$1:$D$3119=$C$2)*(Data!$C$1:$C$3119=N$2),0),5)</f>
        <v>0.31819999999999998</v>
      </c>
      <c r="O9" s="13">
        <f t="array" ref="O9">INDEX(Data!$A$1:$E$3119,MATCH(1,(Data!$A$1:$A$3119=$C9)*(Data!$D$1:$D$3119=$C$2)*(Data!$C$1:$C$3119=O$2),0),5)</f>
        <v>0.38940000000000002</v>
      </c>
      <c r="P9" s="13">
        <f t="array" ref="P9">INDEX(Data!$A$1:$E$3119,MATCH(1,(Data!$A$1:$A$3119=$C9)*(Data!$D$1:$D$3119=$C$2)*(Data!$C$1:$C$3119=P$2),0),5)</f>
        <v>0.3397</v>
      </c>
      <c r="Q9" s="13">
        <f t="array" ref="Q9">INDEX(Data!$A$1:$E$3119,MATCH(1,(Data!$A$1:$A$3119=$C9)*(Data!$D$1:$D$3119=$C$2)*(Data!$C$1:$C$3119=Q$2),0),5)</f>
        <v>0.28539999999999999</v>
      </c>
      <c r="R9" s="13">
        <f t="array" ref="R9">INDEX(Data!$A$1:$E$3119,MATCH(1,(Data!$A$1:$A$3119=$C9)*(Data!$D$1:$D$3119=$C$2)*(Data!$C$1:$C$3119=R$2),0),5)</f>
        <v>0.25540000000000002</v>
      </c>
      <c r="S9" s="13">
        <f t="array" ref="S9">INDEX(Data!$A$1:$E$3119,MATCH(1,(Data!$A$1:$A$3119=$C9)*(Data!$D$1:$D$3119=$C$2)*(Data!$C$1:$C$3119=S$2),0),5)</f>
        <v>0.27839999999999998</v>
      </c>
      <c r="T9" s="13">
        <f t="array" ref="T9">INDEX(Data!$A$1:$E$3119,MATCH(1,(Data!$A$1:$A$3119=$C9)*(Data!$D$1:$D$3119=$C$2)*(Data!$C$1:$C$3119=T$2),0),5)</f>
        <v>0.26579999999999998</v>
      </c>
      <c r="U9" s="13">
        <f t="array" ref="U9">INDEX(Data!$A$1:$E$3119,MATCH(1,(Data!$A$1:$A$3119=$C9)*(Data!$D$1:$D$3119=$C$2)*(Data!$C$1:$C$3119=U$2),0),5)</f>
        <v>0.25659999999999999</v>
      </c>
      <c r="V9" s="13">
        <f t="array" ref="V9">INDEX(Data!$A$1:$E$3119,MATCH(1,(Data!$A$1:$A$3119=$C9)*(Data!$D$1:$D$3119=$C$2)*(Data!$C$1:$C$3119=V$2),0),5)</f>
        <v>0.25719999999999998</v>
      </c>
    </row>
    <row r="10" spans="1:25">
      <c r="A10" s="2">
        <v>7</v>
      </c>
      <c r="B10" s="11" t="e">
        <f>VLOOKUP(C10,Data!$A$1:$B$3119,2,FALSE)</f>
        <v>#N/A</v>
      </c>
      <c r="C10" s="11">
        <f>'Implied Stock Prices &amp; Net SVC'!B8</f>
        <v>0</v>
      </c>
      <c r="D10" s="13" t="e">
        <f t="array" ref="D10">INDEX(Data!$A$1:$E$3119,MATCH(1,(Data!$A$1:$A$3119=$C10)*(Data!$D$1:$D$3119=$C$2)*(Data!$C$1:$C$3119=D$2),0),5)</f>
        <v>#N/A</v>
      </c>
      <c r="E10" s="13" t="e">
        <f t="array" ref="E10">INDEX(Data!$A$1:$E$3119,MATCH(1,(Data!$A$1:$A$3119=$C10)*(Data!$D$1:$D$3119=$C$2)*(Data!$C$1:$C$3119=E$2),0),5)</f>
        <v>#N/A</v>
      </c>
      <c r="F10" s="13" t="e">
        <f t="array" ref="F10">INDEX(Data!$A$1:$E$3119,MATCH(1,(Data!$A$1:$A$3119=$C10)*(Data!$D$1:$D$3119=$C$2)*(Data!$C$1:$C$3119=F$2),0),5)</f>
        <v>#N/A</v>
      </c>
      <c r="G10" s="13" t="e">
        <f t="array" ref="G10">INDEX(Data!$A$1:$E$3119,MATCH(1,(Data!$A$1:$A$3119=$C10)*(Data!$D$1:$D$3119=$C$2)*(Data!$C$1:$C$3119=G$2),0),5)</f>
        <v>#N/A</v>
      </c>
      <c r="H10" s="13" t="e">
        <f t="array" ref="H10">INDEX(Data!$A$1:$E$3119,MATCH(1,(Data!$A$1:$A$3119=$C10)*(Data!$D$1:$D$3119=$C$2)*(Data!$C$1:$C$3119=H$2),0),5)</f>
        <v>#N/A</v>
      </c>
      <c r="I10" s="13" t="e">
        <f t="array" ref="I10">INDEX(Data!$A$1:$E$3119,MATCH(1,(Data!$A$1:$A$3119=$C10)*(Data!$D$1:$D$3119=$C$2)*(Data!$C$1:$C$3119=I$2),0),5)</f>
        <v>#N/A</v>
      </c>
      <c r="J10" s="13" t="e">
        <f t="array" ref="J10">INDEX(Data!$A$1:$E$3119,MATCH(1,(Data!$A$1:$A$3119=$C10)*(Data!$D$1:$D$3119=$C$2)*(Data!$C$1:$C$3119=J$2),0),5)</f>
        <v>#N/A</v>
      </c>
      <c r="K10" s="13" t="e">
        <f t="array" ref="K10">INDEX(Data!$A$1:$E$3119,MATCH(1,(Data!$A$1:$A$3119=$C10)*(Data!$D$1:$D$3119=$C$2)*(Data!$C$1:$C$3119=K$2),0),5)</f>
        <v>#N/A</v>
      </c>
      <c r="L10" s="13" t="e">
        <f t="array" ref="L10">INDEX(Data!$A$1:$E$3119,MATCH(1,(Data!$A$1:$A$3119=$C10)*(Data!$D$1:$D$3119=$C$2)*(Data!$C$1:$C$3119=L$2),0),5)</f>
        <v>#N/A</v>
      </c>
      <c r="M10" s="13" t="e">
        <f t="array" ref="M10">INDEX(Data!$A$1:$E$3119,MATCH(1,(Data!$A$1:$A$3119=$C10)*(Data!$D$1:$D$3119=$C$2)*(Data!$C$1:$C$3119=M$2),0),5)</f>
        <v>#N/A</v>
      </c>
      <c r="N10" s="13" t="e">
        <f t="array" ref="N10">INDEX(Data!$A$1:$E$3119,MATCH(1,(Data!$A$1:$A$3119=$C10)*(Data!$D$1:$D$3119=$C$2)*(Data!$C$1:$C$3119=N$2),0),5)</f>
        <v>#N/A</v>
      </c>
      <c r="O10" s="13" t="e">
        <f t="array" ref="O10">INDEX(Data!$A$1:$E$3119,MATCH(1,(Data!$A$1:$A$3119=$C10)*(Data!$D$1:$D$3119=$C$2)*(Data!$C$1:$C$3119=O$2),0),5)</f>
        <v>#N/A</v>
      </c>
      <c r="P10" s="13" t="e">
        <f t="array" ref="P10">INDEX(Data!$A$1:$E$3119,MATCH(1,(Data!$A$1:$A$3119=$C10)*(Data!$D$1:$D$3119=$C$2)*(Data!$C$1:$C$3119=P$2),0),5)</f>
        <v>#N/A</v>
      </c>
      <c r="Q10" s="13" t="e">
        <f t="array" ref="Q10">INDEX(Data!$A$1:$E$3119,MATCH(1,(Data!$A$1:$A$3119=$C10)*(Data!$D$1:$D$3119=$C$2)*(Data!$C$1:$C$3119=Q$2),0),5)</f>
        <v>#N/A</v>
      </c>
      <c r="R10" s="13" t="e">
        <f t="array" ref="R10">INDEX(Data!$A$1:$E$3119,MATCH(1,(Data!$A$1:$A$3119=$C10)*(Data!$D$1:$D$3119=$C$2)*(Data!$C$1:$C$3119=R$2),0),5)</f>
        <v>#N/A</v>
      </c>
      <c r="S10" s="13" t="e">
        <f t="array" ref="S10">INDEX(Data!$A$1:$E$3119,MATCH(1,(Data!$A$1:$A$3119=$C10)*(Data!$D$1:$D$3119=$C$2)*(Data!$C$1:$C$3119=S$2),0),5)</f>
        <v>#N/A</v>
      </c>
      <c r="T10" s="13" t="e">
        <f t="array" ref="T10">INDEX(Data!$A$1:$E$3119,MATCH(1,(Data!$A$1:$A$3119=$C10)*(Data!$D$1:$D$3119=$C$2)*(Data!$C$1:$C$3119=T$2),0),5)</f>
        <v>#N/A</v>
      </c>
      <c r="U10" s="13" t="e">
        <f t="array" ref="U10">INDEX(Data!$A$1:$E$3119,MATCH(1,(Data!$A$1:$A$3119=$C10)*(Data!$D$1:$D$3119=$C$2)*(Data!$C$1:$C$3119=U$2),0),5)</f>
        <v>#N/A</v>
      </c>
      <c r="V10" s="13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1">
        <f>'Implied Stock Prices &amp; Net SVC'!B9</f>
        <v>0</v>
      </c>
      <c r="D11" s="13" t="e">
        <f t="array" ref="D11">INDEX(Data!$A$1:$E$3119,MATCH(1,(Data!$A$1:$A$3119=$C11)*(Data!$D$1:$D$3119=$C$2)*(Data!$C$1:$C$3119=D$2),0),5)</f>
        <v>#N/A</v>
      </c>
      <c r="E11" s="13" t="e">
        <f t="array" ref="E11">INDEX(Data!$A$1:$E$3119,MATCH(1,(Data!$A$1:$A$3119=$C11)*(Data!$D$1:$D$3119=$C$2)*(Data!$C$1:$C$3119=E$2),0),5)</f>
        <v>#N/A</v>
      </c>
      <c r="F11" s="13" t="e">
        <f t="array" ref="F11">INDEX(Data!$A$1:$E$3119,MATCH(1,(Data!$A$1:$A$3119=$C11)*(Data!$D$1:$D$3119=$C$2)*(Data!$C$1:$C$3119=F$2),0),5)</f>
        <v>#N/A</v>
      </c>
      <c r="G11" s="13" t="e">
        <f t="array" ref="G11">INDEX(Data!$A$1:$E$3119,MATCH(1,(Data!$A$1:$A$3119=$C11)*(Data!$D$1:$D$3119=$C$2)*(Data!$C$1:$C$3119=G$2),0),5)</f>
        <v>#N/A</v>
      </c>
      <c r="H11" s="13" t="e">
        <f t="array" ref="H11">INDEX(Data!$A$1:$E$3119,MATCH(1,(Data!$A$1:$A$3119=$C11)*(Data!$D$1:$D$3119=$C$2)*(Data!$C$1:$C$3119=H$2),0),5)</f>
        <v>#N/A</v>
      </c>
      <c r="I11" s="13" t="e">
        <f t="array" ref="I11">INDEX(Data!$A$1:$E$3119,MATCH(1,(Data!$A$1:$A$3119=$C11)*(Data!$D$1:$D$3119=$C$2)*(Data!$C$1:$C$3119=I$2),0),5)</f>
        <v>#N/A</v>
      </c>
      <c r="J11" s="13" t="e">
        <f t="array" ref="J11">INDEX(Data!$A$1:$E$3119,MATCH(1,(Data!$A$1:$A$3119=$C11)*(Data!$D$1:$D$3119=$C$2)*(Data!$C$1:$C$3119=J$2),0),5)</f>
        <v>#N/A</v>
      </c>
      <c r="K11" s="13" t="e">
        <f t="array" ref="K11">INDEX(Data!$A$1:$E$3119,MATCH(1,(Data!$A$1:$A$3119=$C11)*(Data!$D$1:$D$3119=$C$2)*(Data!$C$1:$C$3119=K$2),0),5)</f>
        <v>#N/A</v>
      </c>
      <c r="L11" s="13" t="e">
        <f t="array" ref="L11">INDEX(Data!$A$1:$E$3119,MATCH(1,(Data!$A$1:$A$3119=$C11)*(Data!$D$1:$D$3119=$C$2)*(Data!$C$1:$C$3119=L$2),0),5)</f>
        <v>#N/A</v>
      </c>
      <c r="M11" s="13" t="e">
        <f t="array" ref="M11">INDEX(Data!$A$1:$E$3119,MATCH(1,(Data!$A$1:$A$3119=$C11)*(Data!$D$1:$D$3119=$C$2)*(Data!$C$1:$C$3119=M$2),0),5)</f>
        <v>#N/A</v>
      </c>
      <c r="N11" s="13" t="e">
        <f t="array" ref="N11">INDEX(Data!$A$1:$E$3119,MATCH(1,(Data!$A$1:$A$3119=$C11)*(Data!$D$1:$D$3119=$C$2)*(Data!$C$1:$C$3119=N$2),0),5)</f>
        <v>#N/A</v>
      </c>
      <c r="O11" s="13" t="e">
        <f t="array" ref="O11">INDEX(Data!$A$1:$E$3119,MATCH(1,(Data!$A$1:$A$3119=$C11)*(Data!$D$1:$D$3119=$C$2)*(Data!$C$1:$C$3119=O$2),0),5)</f>
        <v>#N/A</v>
      </c>
      <c r="P11" s="13" t="e">
        <f t="array" ref="P11">INDEX(Data!$A$1:$E$3119,MATCH(1,(Data!$A$1:$A$3119=$C11)*(Data!$D$1:$D$3119=$C$2)*(Data!$C$1:$C$3119=P$2),0),5)</f>
        <v>#N/A</v>
      </c>
      <c r="Q11" s="13" t="e">
        <f t="array" ref="Q11">INDEX(Data!$A$1:$E$3119,MATCH(1,(Data!$A$1:$A$3119=$C11)*(Data!$D$1:$D$3119=$C$2)*(Data!$C$1:$C$3119=Q$2),0),5)</f>
        <v>#N/A</v>
      </c>
      <c r="R11" s="13" t="e">
        <f t="array" ref="R11">INDEX(Data!$A$1:$E$3119,MATCH(1,(Data!$A$1:$A$3119=$C11)*(Data!$D$1:$D$3119=$C$2)*(Data!$C$1:$C$3119=R$2),0),5)</f>
        <v>#N/A</v>
      </c>
      <c r="S11" s="13" t="e">
        <f t="array" ref="S11">INDEX(Data!$A$1:$E$3119,MATCH(1,(Data!$A$1:$A$3119=$C11)*(Data!$D$1:$D$3119=$C$2)*(Data!$C$1:$C$3119=S$2),0),5)</f>
        <v>#N/A</v>
      </c>
      <c r="T11" s="13" t="e">
        <f t="array" ref="T11">INDEX(Data!$A$1:$E$3119,MATCH(1,(Data!$A$1:$A$3119=$C11)*(Data!$D$1:$D$3119=$C$2)*(Data!$C$1:$C$3119=T$2),0),5)</f>
        <v>#N/A</v>
      </c>
      <c r="U11" s="13" t="e">
        <f t="array" ref="U11">INDEX(Data!$A$1:$E$3119,MATCH(1,(Data!$A$1:$A$3119=$C11)*(Data!$D$1:$D$3119=$C$2)*(Data!$C$1:$C$3119=U$2),0),5)</f>
        <v>#N/A</v>
      </c>
      <c r="V11" s="13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1">
        <f>'Implied Stock Prices &amp; Net SVC'!B10</f>
        <v>0</v>
      </c>
      <c r="D12" s="13" t="e">
        <f t="array" ref="D12">INDEX(Data!$A$1:$E$3119,MATCH(1,(Data!$A$1:$A$3119=$C12)*(Data!$D$1:$D$3119=$C$2)*(Data!$C$1:$C$3119=D$2),0),5)</f>
        <v>#N/A</v>
      </c>
      <c r="E12" s="13" t="e">
        <f t="array" ref="E12">INDEX(Data!$A$1:$E$3119,MATCH(1,(Data!$A$1:$A$3119=$C12)*(Data!$D$1:$D$3119=$C$2)*(Data!$C$1:$C$3119=E$2),0),5)</f>
        <v>#N/A</v>
      </c>
      <c r="F12" s="13" t="e">
        <f t="array" ref="F12">INDEX(Data!$A$1:$E$3119,MATCH(1,(Data!$A$1:$A$3119=$C12)*(Data!$D$1:$D$3119=$C$2)*(Data!$C$1:$C$3119=F$2),0),5)</f>
        <v>#N/A</v>
      </c>
      <c r="G12" s="13" t="e">
        <f t="array" ref="G12">INDEX(Data!$A$1:$E$3119,MATCH(1,(Data!$A$1:$A$3119=$C12)*(Data!$D$1:$D$3119=$C$2)*(Data!$C$1:$C$3119=G$2),0),5)</f>
        <v>#N/A</v>
      </c>
      <c r="H12" s="13" t="e">
        <f t="array" ref="H12">INDEX(Data!$A$1:$E$3119,MATCH(1,(Data!$A$1:$A$3119=$C12)*(Data!$D$1:$D$3119=$C$2)*(Data!$C$1:$C$3119=H$2),0),5)</f>
        <v>#N/A</v>
      </c>
      <c r="I12" s="13" t="e">
        <f t="array" ref="I12">INDEX(Data!$A$1:$E$3119,MATCH(1,(Data!$A$1:$A$3119=$C12)*(Data!$D$1:$D$3119=$C$2)*(Data!$C$1:$C$3119=I$2),0),5)</f>
        <v>#N/A</v>
      </c>
      <c r="J12" s="13" t="e">
        <f t="array" ref="J12">INDEX(Data!$A$1:$E$3119,MATCH(1,(Data!$A$1:$A$3119=$C12)*(Data!$D$1:$D$3119=$C$2)*(Data!$C$1:$C$3119=J$2),0),5)</f>
        <v>#N/A</v>
      </c>
      <c r="K12" s="13" t="e">
        <f t="array" ref="K12">INDEX(Data!$A$1:$E$3119,MATCH(1,(Data!$A$1:$A$3119=$C12)*(Data!$D$1:$D$3119=$C$2)*(Data!$C$1:$C$3119=K$2),0),5)</f>
        <v>#N/A</v>
      </c>
      <c r="L12" s="13" t="e">
        <f t="array" ref="L12">INDEX(Data!$A$1:$E$3119,MATCH(1,(Data!$A$1:$A$3119=$C12)*(Data!$D$1:$D$3119=$C$2)*(Data!$C$1:$C$3119=L$2),0),5)</f>
        <v>#N/A</v>
      </c>
      <c r="M12" s="13" t="e">
        <f t="array" ref="M12">INDEX(Data!$A$1:$E$3119,MATCH(1,(Data!$A$1:$A$3119=$C12)*(Data!$D$1:$D$3119=$C$2)*(Data!$C$1:$C$3119=M$2),0),5)</f>
        <v>#N/A</v>
      </c>
      <c r="N12" s="13" t="e">
        <f t="array" ref="N12">INDEX(Data!$A$1:$E$3119,MATCH(1,(Data!$A$1:$A$3119=$C12)*(Data!$D$1:$D$3119=$C$2)*(Data!$C$1:$C$3119=N$2),0),5)</f>
        <v>#N/A</v>
      </c>
      <c r="O12" s="13" t="e">
        <f t="array" ref="O12">INDEX(Data!$A$1:$E$3119,MATCH(1,(Data!$A$1:$A$3119=$C12)*(Data!$D$1:$D$3119=$C$2)*(Data!$C$1:$C$3119=O$2),0),5)</f>
        <v>#N/A</v>
      </c>
      <c r="P12" s="13" t="e">
        <f t="array" ref="P12">INDEX(Data!$A$1:$E$3119,MATCH(1,(Data!$A$1:$A$3119=$C12)*(Data!$D$1:$D$3119=$C$2)*(Data!$C$1:$C$3119=P$2),0),5)</f>
        <v>#N/A</v>
      </c>
      <c r="Q12" s="13" t="e">
        <f t="array" ref="Q12">INDEX(Data!$A$1:$E$3119,MATCH(1,(Data!$A$1:$A$3119=$C12)*(Data!$D$1:$D$3119=$C$2)*(Data!$C$1:$C$3119=Q$2),0),5)</f>
        <v>#N/A</v>
      </c>
      <c r="R12" s="13" t="e">
        <f t="array" ref="R12">INDEX(Data!$A$1:$E$3119,MATCH(1,(Data!$A$1:$A$3119=$C12)*(Data!$D$1:$D$3119=$C$2)*(Data!$C$1:$C$3119=R$2),0),5)</f>
        <v>#N/A</v>
      </c>
      <c r="S12" s="13" t="e">
        <f t="array" ref="S12">INDEX(Data!$A$1:$E$3119,MATCH(1,(Data!$A$1:$A$3119=$C12)*(Data!$D$1:$D$3119=$C$2)*(Data!$C$1:$C$3119=S$2),0),5)</f>
        <v>#N/A</v>
      </c>
      <c r="T12" s="13" t="e">
        <f t="array" ref="T12">INDEX(Data!$A$1:$E$3119,MATCH(1,(Data!$A$1:$A$3119=$C12)*(Data!$D$1:$D$3119=$C$2)*(Data!$C$1:$C$3119=T$2),0),5)</f>
        <v>#N/A</v>
      </c>
      <c r="U12" s="13" t="e">
        <f t="array" ref="U12">INDEX(Data!$A$1:$E$3119,MATCH(1,(Data!$A$1:$A$3119=$C12)*(Data!$D$1:$D$3119=$C$2)*(Data!$C$1:$C$3119=U$2),0),5)</f>
        <v>#N/A</v>
      </c>
      <c r="V12" s="13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1">
        <f>'Implied Stock Prices &amp; Net SVC'!B11</f>
        <v>0</v>
      </c>
      <c r="D13" s="13" t="e">
        <f t="array" ref="D13">INDEX(Data!$A$1:$E$3119,MATCH(1,(Data!$A$1:$A$3119=$C13)*(Data!$D$1:$D$3119=$C$2)*(Data!$C$1:$C$3119=D$2),0),5)</f>
        <v>#N/A</v>
      </c>
      <c r="E13" s="13" t="e">
        <f t="array" ref="E13">INDEX(Data!$A$1:$E$3119,MATCH(1,(Data!$A$1:$A$3119=$C13)*(Data!$D$1:$D$3119=$C$2)*(Data!$C$1:$C$3119=E$2),0),5)</f>
        <v>#N/A</v>
      </c>
      <c r="F13" s="13" t="e">
        <f t="array" ref="F13">INDEX(Data!$A$1:$E$3119,MATCH(1,(Data!$A$1:$A$3119=$C13)*(Data!$D$1:$D$3119=$C$2)*(Data!$C$1:$C$3119=F$2),0),5)</f>
        <v>#N/A</v>
      </c>
      <c r="G13" s="13" t="e">
        <f t="array" ref="G13">INDEX(Data!$A$1:$E$3119,MATCH(1,(Data!$A$1:$A$3119=$C13)*(Data!$D$1:$D$3119=$C$2)*(Data!$C$1:$C$3119=G$2),0),5)</f>
        <v>#N/A</v>
      </c>
      <c r="H13" s="13" t="e">
        <f t="array" ref="H13">INDEX(Data!$A$1:$E$3119,MATCH(1,(Data!$A$1:$A$3119=$C13)*(Data!$D$1:$D$3119=$C$2)*(Data!$C$1:$C$3119=H$2),0),5)</f>
        <v>#N/A</v>
      </c>
      <c r="I13" s="13" t="e">
        <f t="array" ref="I13">INDEX(Data!$A$1:$E$3119,MATCH(1,(Data!$A$1:$A$3119=$C13)*(Data!$D$1:$D$3119=$C$2)*(Data!$C$1:$C$3119=I$2),0),5)</f>
        <v>#N/A</v>
      </c>
      <c r="J13" s="13" t="e">
        <f t="array" ref="J13">INDEX(Data!$A$1:$E$3119,MATCH(1,(Data!$A$1:$A$3119=$C13)*(Data!$D$1:$D$3119=$C$2)*(Data!$C$1:$C$3119=J$2),0),5)</f>
        <v>#N/A</v>
      </c>
      <c r="K13" s="13" t="e">
        <f t="array" ref="K13">INDEX(Data!$A$1:$E$3119,MATCH(1,(Data!$A$1:$A$3119=$C13)*(Data!$D$1:$D$3119=$C$2)*(Data!$C$1:$C$3119=K$2),0),5)</f>
        <v>#N/A</v>
      </c>
      <c r="L13" s="13" t="e">
        <f t="array" ref="L13">INDEX(Data!$A$1:$E$3119,MATCH(1,(Data!$A$1:$A$3119=$C13)*(Data!$D$1:$D$3119=$C$2)*(Data!$C$1:$C$3119=L$2),0),5)</f>
        <v>#N/A</v>
      </c>
      <c r="M13" s="13" t="e">
        <f t="array" ref="M13">INDEX(Data!$A$1:$E$3119,MATCH(1,(Data!$A$1:$A$3119=$C13)*(Data!$D$1:$D$3119=$C$2)*(Data!$C$1:$C$3119=M$2),0),5)</f>
        <v>#N/A</v>
      </c>
      <c r="N13" s="13" t="e">
        <f t="array" ref="N13">INDEX(Data!$A$1:$E$3119,MATCH(1,(Data!$A$1:$A$3119=$C13)*(Data!$D$1:$D$3119=$C$2)*(Data!$C$1:$C$3119=N$2),0),5)</f>
        <v>#N/A</v>
      </c>
      <c r="O13" s="13" t="e">
        <f t="array" ref="O13">INDEX(Data!$A$1:$E$3119,MATCH(1,(Data!$A$1:$A$3119=$C13)*(Data!$D$1:$D$3119=$C$2)*(Data!$C$1:$C$3119=O$2),0),5)</f>
        <v>#N/A</v>
      </c>
      <c r="P13" s="13" t="e">
        <f t="array" ref="P13">INDEX(Data!$A$1:$E$3119,MATCH(1,(Data!$A$1:$A$3119=$C13)*(Data!$D$1:$D$3119=$C$2)*(Data!$C$1:$C$3119=P$2),0),5)</f>
        <v>#N/A</v>
      </c>
      <c r="Q13" s="13" t="e">
        <f t="array" ref="Q13">INDEX(Data!$A$1:$E$3119,MATCH(1,(Data!$A$1:$A$3119=$C13)*(Data!$D$1:$D$3119=$C$2)*(Data!$C$1:$C$3119=Q$2),0),5)</f>
        <v>#N/A</v>
      </c>
      <c r="R13" s="13" t="e">
        <f t="array" ref="R13">INDEX(Data!$A$1:$E$3119,MATCH(1,(Data!$A$1:$A$3119=$C13)*(Data!$D$1:$D$3119=$C$2)*(Data!$C$1:$C$3119=R$2),0),5)</f>
        <v>#N/A</v>
      </c>
      <c r="S13" s="13" t="e">
        <f t="array" ref="S13">INDEX(Data!$A$1:$E$3119,MATCH(1,(Data!$A$1:$A$3119=$C13)*(Data!$D$1:$D$3119=$C$2)*(Data!$C$1:$C$3119=S$2),0),5)</f>
        <v>#N/A</v>
      </c>
      <c r="T13" s="13" t="e">
        <f t="array" ref="T13">INDEX(Data!$A$1:$E$3119,MATCH(1,(Data!$A$1:$A$3119=$C13)*(Data!$D$1:$D$3119=$C$2)*(Data!$C$1:$C$3119=T$2),0),5)</f>
        <v>#N/A</v>
      </c>
      <c r="U13" s="13" t="e">
        <f t="array" ref="U13">INDEX(Data!$A$1:$E$3119,MATCH(1,(Data!$A$1:$A$3119=$C13)*(Data!$D$1:$D$3119=$C$2)*(Data!$C$1:$C$3119=U$2),0),5)</f>
        <v>#N/A</v>
      </c>
      <c r="V13" s="13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9" sqref="Y19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63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" t="str">
        <f>'Implied Stock Prices &amp; Net SVC'!B2</f>
        <v>MS</v>
      </c>
      <c r="D4" s="12" t="e">
        <f t="array" ref="D4">INDEX(Data!$A$1:$E$3119,MATCH(1,(Data!$A$1:$A$3119=$C4)*(Data!$D$1:$D$3119=$C$2)*(Data!$C$1:$C$3119=D$2),0),5)</f>
        <v>#N/A</v>
      </c>
      <c r="E4" s="12">
        <f t="array" ref="E4">INDEX(Data!$A$1:$E$3119,MATCH(1,(Data!$A$1:$A$3119=$C4)*(Data!$D$1:$D$3119=$C$2)*(Data!$C$1:$C$3119=E$2),0),5)</f>
        <v>0.27929999999999999</v>
      </c>
      <c r="F4" s="12">
        <f t="array" ref="F4">INDEX(Data!$A$1:$E$3119,MATCH(1,(Data!$A$1:$A$3119=$C4)*(Data!$D$1:$D$3119=$C$2)*(Data!$C$1:$C$3119=F$2),0),5)</f>
        <v>0.20849999999999999</v>
      </c>
      <c r="G4" s="12">
        <f t="array" ref="G4">INDEX(Data!$A$1:$E$3119,MATCH(1,(Data!$A$1:$A$3119=$C4)*(Data!$D$1:$D$3119=$C$2)*(Data!$C$1:$C$3119=G$2),0),5)</f>
        <v>-0.1575</v>
      </c>
      <c r="H4" s="12">
        <f t="array" ref="H4">INDEX(Data!$A$1:$E$3119,MATCH(1,(Data!$A$1:$A$3119=$C4)*(Data!$D$1:$D$3119=$C$2)*(Data!$C$1:$C$3119=H$2),0),5)</f>
        <v>-0.1091</v>
      </c>
      <c r="I4" s="12">
        <f t="array" ref="I4">INDEX(Data!$A$1:$E$3119,MATCH(1,(Data!$A$1:$A$3119=$C4)*(Data!$D$1:$D$3119=$C$2)*(Data!$C$1:$C$3119=I$2),0),5)</f>
        <v>8.2100000000000006E-2</v>
      </c>
      <c r="J4" s="12">
        <f t="array" ref="J4">INDEX(Data!$A$1:$E$3119,MATCH(1,(Data!$A$1:$A$3119=$C4)*(Data!$D$1:$D$3119=$C$2)*(Data!$C$1:$C$3119=J$2),0),5)</f>
        <v>0.1012</v>
      </c>
      <c r="K4" s="12">
        <f t="array" ref="K4">INDEX(Data!$A$1:$E$3119,MATCH(1,(Data!$A$1:$A$3119=$C4)*(Data!$D$1:$D$3119=$C$2)*(Data!$C$1:$C$3119=K$2),0),5)</f>
        <v>0.13519999999999999</v>
      </c>
      <c r="L4" s="12">
        <f t="array" ref="L4">INDEX(Data!$A$1:$E$3119,MATCH(1,(Data!$A$1:$A$3119=$C4)*(Data!$D$1:$D$3119=$C$2)*(Data!$C$1:$C$3119=L$2),0),5)</f>
        <v>0.25159999999999999</v>
      </c>
      <c r="M4" s="12">
        <f t="array" ref="M4">INDEX(Data!$A$1:$E$3119,MATCH(1,(Data!$A$1:$A$3119=$C4)*(Data!$D$1:$D$3119=$C$2)*(Data!$C$1:$C$3119=M$2),0),5)</f>
        <v>-0.1903</v>
      </c>
      <c r="N4" s="12">
        <f t="array" ref="N4">INDEX(Data!$A$1:$E$3119,MATCH(1,(Data!$A$1:$A$3119=$C4)*(Data!$D$1:$D$3119=$C$2)*(Data!$C$1:$C$3119=N$2),0),5)</f>
        <v>-0.1173</v>
      </c>
      <c r="O4" s="12">
        <f t="array" ref="O4">INDEX(Data!$A$1:$E$3119,MATCH(1,(Data!$A$1:$A$3119=$C4)*(Data!$D$1:$D$3119=$C$2)*(Data!$C$1:$C$3119=O$2),0),5)</f>
        <v>-5.5800000000000002E-2</v>
      </c>
      <c r="P4" s="12">
        <f t="array" ref="P4">INDEX(Data!$A$1:$E$3119,MATCH(1,(Data!$A$1:$A$3119=$C4)*(Data!$D$1:$D$3119=$C$2)*(Data!$C$1:$C$3119=P$2),0),5)</f>
        <v>0.3538</v>
      </c>
      <c r="Q4" s="12">
        <f t="array" ref="Q4">INDEX(Data!$A$1:$E$3119,MATCH(1,(Data!$A$1:$A$3119=$C4)*(Data!$D$1:$D$3119=$C$2)*(Data!$C$1:$C$3119=Q$2),0),5)</f>
        <v>2.47E-2</v>
      </c>
      <c r="R4" s="12">
        <f t="array" ref="R4">INDEX(Data!$A$1:$E$3119,MATCH(1,(Data!$A$1:$A$3119=$C4)*(Data!$D$1:$D$3119=$C$2)*(Data!$C$1:$C$3119=R$2),0),5)</f>
        <v>-0.19409999999999999</v>
      </c>
      <c r="S4" s="12">
        <f t="array" ref="S4">INDEX(Data!$A$1:$E$3119,MATCH(1,(Data!$A$1:$A$3119=$C4)*(Data!$D$1:$D$3119=$C$2)*(Data!$C$1:$C$3119=S$2),0),5)</f>
        <v>0.24149999999999999</v>
      </c>
      <c r="T4" s="12">
        <f t="array" ref="T4">INDEX(Data!$A$1:$E$3119,MATCH(1,(Data!$A$1:$A$3119=$C4)*(Data!$D$1:$D$3119=$C$2)*(Data!$C$1:$C$3119=T$2),0),5)</f>
        <v>5.7299999999999997E-2</v>
      </c>
      <c r="U4" s="12">
        <f t="array" ref="U4">INDEX(Data!$A$1:$E$3119,MATCH(1,(Data!$A$1:$A$3119=$C4)*(Data!$D$1:$D$3119=$C$2)*(Data!$C$1:$C$3119=U$2),0),5)</f>
        <v>2.5700000000000001E-2</v>
      </c>
      <c r="V4" s="12">
        <f t="array" ref="V4">INDEX(Data!$A$1:$E$3119,MATCH(1,(Data!$A$1:$A$3119=$C4)*(Data!$D$1:$D$3119=$C$2)*(Data!$C$1:$C$3119=V$2),0),5)</f>
        <v>-6.2799999999999995E-2</v>
      </c>
    </row>
    <row r="5" spans="1:25">
      <c r="A5" s="2">
        <v>2</v>
      </c>
      <c r="B5" s="11" t="str">
        <f>VLOOKUP(C5,Data!$A$1:$B$3119,2,FALSE)</f>
        <v>Wells Fargo &amp; Company</v>
      </c>
      <c r="C5" s="1" t="str">
        <f>'Implied Stock Prices &amp; Net SVC'!B3</f>
        <v>WFC</v>
      </c>
      <c r="D5" s="12" t="e">
        <f t="array" ref="D5">INDEX(Data!$A$1:$E$3119,MATCH(1,(Data!$A$1:$A$3119=$C5)*(Data!$D$1:$D$3119=$C$2)*(Data!$C$1:$C$3119=D$2),0),5)</f>
        <v>#N/A</v>
      </c>
      <c r="E5" s="12">
        <f t="array" ref="E5">INDEX(Data!$A$1:$E$3119,MATCH(1,(Data!$A$1:$A$3119=$C5)*(Data!$D$1:$D$3119=$C$2)*(Data!$C$1:$C$3119=E$2),0),5)</f>
        <v>8.8099999999999998E-2</v>
      </c>
      <c r="F5" s="12">
        <f t="array" ref="F5">INDEX(Data!$A$1:$E$3119,MATCH(1,(Data!$A$1:$A$3119=$C5)*(Data!$D$1:$D$3119=$C$2)*(Data!$C$1:$C$3119=F$2),0),5)</f>
        <v>0.17480000000000001</v>
      </c>
      <c r="G5" s="12">
        <f t="array" ref="G5">INDEX(Data!$A$1:$E$3119,MATCH(1,(Data!$A$1:$A$3119=$C5)*(Data!$D$1:$D$3119=$C$2)*(Data!$C$1:$C$3119=G$2),0),5)</f>
        <v>2.24E-2</v>
      </c>
      <c r="H5" s="12">
        <f t="array" ref="H5">INDEX(Data!$A$1:$E$3119,MATCH(1,(Data!$A$1:$A$3119=$C5)*(Data!$D$1:$D$3119=$C$2)*(Data!$C$1:$C$3119=H$2),0),5)</f>
        <v>0.25309999999999999</v>
      </c>
      <c r="I5" s="12">
        <f t="array" ref="I5">INDEX(Data!$A$1:$E$3119,MATCH(1,(Data!$A$1:$A$3119=$C5)*(Data!$D$1:$D$3119=$C$2)*(Data!$C$1:$C$3119=I$2),0),5)</f>
        <v>0.1244</v>
      </c>
      <c r="J5" s="12">
        <f t="array" ref="J5">INDEX(Data!$A$1:$E$3119,MATCH(1,(Data!$A$1:$A$3119=$C5)*(Data!$D$1:$D$3119=$C$2)*(Data!$C$1:$C$3119=J$2),0),5)</f>
        <v>5.8799999999999998E-2</v>
      </c>
      <c r="K5" s="12">
        <f t="array" ref="K5">INDEX(Data!$A$1:$E$3119,MATCH(1,(Data!$A$1:$A$3119=$C5)*(Data!$D$1:$D$3119=$C$2)*(Data!$C$1:$C$3119=K$2),0),5)</f>
        <v>0.10009999999999999</v>
      </c>
      <c r="L5" s="12">
        <f t="array" ref="L5">INDEX(Data!$A$1:$E$3119,MATCH(1,(Data!$A$1:$A$3119=$C5)*(Data!$D$1:$D$3119=$C$2)*(Data!$C$1:$C$3119=L$2),0),5)</f>
        <v>7.9899999999999999E-2</v>
      </c>
      <c r="M5" s="12">
        <f t="array" ref="M5">INDEX(Data!$A$1:$E$3119,MATCH(1,(Data!$A$1:$A$3119=$C5)*(Data!$D$1:$D$3119=$C$2)*(Data!$C$1:$C$3119=M$2),0),5)</f>
        <v>0.1031</v>
      </c>
      <c r="N5" s="12">
        <f t="array" ref="N5">INDEX(Data!$A$1:$E$3119,MATCH(1,(Data!$A$1:$A$3119=$C5)*(Data!$D$1:$D$3119=$C$2)*(Data!$C$1:$C$3119=N$2),0),5)</f>
        <v>6.3600000000000004E-2</v>
      </c>
      <c r="O5" s="12">
        <f t="array" ref="O5">INDEX(Data!$A$1:$E$3119,MATCH(1,(Data!$A$1:$A$3119=$C5)*(Data!$D$1:$D$3119=$C$2)*(Data!$C$1:$C$3119=O$2),0),5)</f>
        <v>1.1168</v>
      </c>
      <c r="P5" s="12">
        <f t="array" ref="P5">INDEX(Data!$A$1:$E$3119,MATCH(1,(Data!$A$1:$A$3119=$C5)*(Data!$D$1:$D$3119=$C$2)*(Data!$C$1:$C$3119=P$2),0),5)</f>
        <v>-3.9199999999999999E-2</v>
      </c>
      <c r="Q5" s="12">
        <f t="array" ref="Q5">INDEX(Data!$A$1:$E$3119,MATCH(1,(Data!$A$1:$A$3119=$C5)*(Data!$D$1:$D$3119=$C$2)*(Data!$C$1:$C$3119=Q$2),0),5)</f>
        <v>-0.05</v>
      </c>
      <c r="R5" s="12">
        <f t="array" ref="R5">INDEX(Data!$A$1:$E$3119,MATCH(1,(Data!$A$1:$A$3119=$C5)*(Data!$D$1:$D$3119=$C$2)*(Data!$C$1:$C$3119=R$2),0),5)</f>
        <v>6.3500000000000001E-2</v>
      </c>
      <c r="S5" s="12">
        <f t="array" ref="S5">INDEX(Data!$A$1:$E$3119,MATCH(1,(Data!$A$1:$A$3119=$C5)*(Data!$D$1:$D$3119=$C$2)*(Data!$C$1:$C$3119=S$2),0),5)</f>
        <v>-2.6800000000000001E-2</v>
      </c>
      <c r="T5" s="12">
        <f t="array" ref="T5">INDEX(Data!$A$1:$E$3119,MATCH(1,(Data!$A$1:$A$3119=$C5)*(Data!$D$1:$D$3119=$C$2)*(Data!$C$1:$C$3119=T$2),0),5)</f>
        <v>6.7999999999999996E-3</v>
      </c>
      <c r="U5" s="12">
        <f t="array" ref="U5">INDEX(Data!$A$1:$E$3119,MATCH(1,(Data!$A$1:$A$3119=$C5)*(Data!$D$1:$D$3119=$C$2)*(Data!$C$1:$C$3119=U$2),0),5)</f>
        <v>2.0299999999999999E-2</v>
      </c>
      <c r="V5" s="12">
        <f t="array" ref="V5">INDEX(Data!$A$1:$E$3119,MATCH(1,(Data!$A$1:$A$3119=$C5)*(Data!$D$1:$D$3119=$C$2)*(Data!$C$1:$C$3119=V$2),0),5)</f>
        <v>2.0400000000000001E-2</v>
      </c>
    </row>
    <row r="6" spans="1:25">
      <c r="A6" s="2">
        <v>3</v>
      </c>
      <c r="B6" s="11" t="str">
        <f>VLOOKUP(C6,Data!$A$1:$B$3119,2,FALSE)</f>
        <v>Citigroup Inc.</v>
      </c>
      <c r="C6" s="1" t="str">
        <f>'Implied Stock Prices &amp; Net SVC'!B4</f>
        <v>C</v>
      </c>
      <c r="D6" s="12" t="e">
        <f t="array" ref="D6">INDEX(Data!$A$1:$E$3119,MATCH(1,(Data!$A$1:$A$3119=$C6)*(Data!$D$1:$D$3119=$C$2)*(Data!$C$1:$C$3119=D$2),0),5)</f>
        <v>#N/A</v>
      </c>
      <c r="E6" s="12">
        <f t="array" ref="E6">INDEX(Data!$A$1:$E$3119,MATCH(1,(Data!$A$1:$A$3119=$C6)*(Data!$D$1:$D$3119=$C$2)*(Data!$C$1:$C$3119=E$2),0),5)</f>
        <v>0.1696</v>
      </c>
      <c r="F6" s="12">
        <f t="array" ref="F6">INDEX(Data!$A$1:$E$3119,MATCH(1,(Data!$A$1:$A$3119=$C6)*(Data!$D$1:$D$3119=$C$2)*(Data!$C$1:$C$3119=F$2),0),5)</f>
        <v>0.31359999999999999</v>
      </c>
      <c r="G6" s="12">
        <f t="array" ref="G6">INDEX(Data!$A$1:$E$3119,MATCH(1,(Data!$A$1:$A$3119=$C6)*(Data!$D$1:$D$3119=$C$2)*(Data!$C$1:$C$3119=G$2),0),5)</f>
        <v>6.4799999999999996E-2</v>
      </c>
      <c r="H6" s="12">
        <f t="array" ref="H6">INDEX(Data!$A$1:$E$3119,MATCH(1,(Data!$A$1:$A$3119=$C6)*(Data!$D$1:$D$3119=$C$2)*(Data!$C$1:$C$3119=H$2),0),5)</f>
        <v>-0.10929999999999999</v>
      </c>
      <c r="I6" s="12">
        <f t="array" ref="I6">INDEX(Data!$A$1:$E$3119,MATCH(1,(Data!$A$1:$A$3119=$C6)*(Data!$D$1:$D$3119=$C$2)*(Data!$C$1:$C$3119=I$2),0),5)</f>
        <v>8.5999999999999993E-2</v>
      </c>
      <c r="J6" s="12">
        <f t="array" ref="J6">INDEX(Data!$A$1:$E$3119,MATCH(1,(Data!$A$1:$A$3119=$C6)*(Data!$D$1:$D$3119=$C$2)*(Data!$C$1:$C$3119=J$2),0),5)</f>
        <v>0.113</v>
      </c>
      <c r="K6" s="12">
        <f t="array" ref="K6">INDEX(Data!$A$1:$E$3119,MATCH(1,(Data!$A$1:$A$3119=$C6)*(Data!$D$1:$D$3119=$C$2)*(Data!$C$1:$C$3119=K$2),0),5)</f>
        <v>-2.9600000000000001E-2</v>
      </c>
      <c r="L6" s="12">
        <f t="array" ref="L6">INDEX(Data!$A$1:$E$3119,MATCH(1,(Data!$A$1:$A$3119=$C6)*(Data!$D$1:$D$3119=$C$2)*(Data!$C$1:$C$3119=L$2),0),5)</f>
        <v>7.1400000000000005E-2</v>
      </c>
      <c r="M6" s="12">
        <f t="array" ref="M6">INDEX(Data!$A$1:$E$3119,MATCH(1,(Data!$A$1:$A$3119=$C6)*(Data!$D$1:$D$3119=$C$2)*(Data!$C$1:$C$3119=M$2),0),5)</f>
        <v>-8.8300000000000003E-2</v>
      </c>
      <c r="N6" s="12">
        <f t="array" ref="N6">INDEX(Data!$A$1:$E$3119,MATCH(1,(Data!$A$1:$A$3119=$C6)*(Data!$D$1:$D$3119=$C$2)*(Data!$C$1:$C$3119=N$2),0),5)</f>
        <v>-0.3538</v>
      </c>
      <c r="O6" s="12">
        <f t="array" ref="O6">INDEX(Data!$A$1:$E$3119,MATCH(1,(Data!$A$1:$A$3119=$C6)*(Data!$D$1:$D$3119=$C$2)*(Data!$C$1:$C$3119=O$2),0),5)</f>
        <v>0.52080000000000004</v>
      </c>
      <c r="P6" s="12">
        <f t="array" ref="P6">INDEX(Data!$A$1:$E$3119,MATCH(1,(Data!$A$1:$A$3119=$C6)*(Data!$D$1:$D$3119=$C$2)*(Data!$C$1:$C$3119=P$2),0),5)</f>
        <v>7.8700000000000006E-2</v>
      </c>
      <c r="Q6" s="12">
        <f t="array" ref="Q6">INDEX(Data!$A$1:$E$3119,MATCH(1,(Data!$A$1:$A$3119=$C6)*(Data!$D$1:$D$3119=$C$2)*(Data!$C$1:$C$3119=Q$2),0),5)</f>
        <v>-9.5200000000000007E-2</v>
      </c>
      <c r="R6" s="12">
        <f t="array" ref="R6">INDEX(Data!$A$1:$E$3119,MATCH(1,(Data!$A$1:$A$3119=$C6)*(Data!$D$1:$D$3119=$C$2)*(Data!$C$1:$C$3119=R$2),0),5)</f>
        <v>-0.10440000000000001</v>
      </c>
      <c r="S6" s="12">
        <f t="array" ref="S6">INDEX(Data!$A$1:$E$3119,MATCH(1,(Data!$A$1:$A$3119=$C6)*(Data!$D$1:$D$3119=$C$2)*(Data!$C$1:$C$3119=S$2),0),5)</f>
        <v>8.8300000000000003E-2</v>
      </c>
      <c r="T6" s="12">
        <f t="array" ref="T6">INDEX(Data!$A$1:$E$3119,MATCH(1,(Data!$A$1:$A$3119=$C6)*(Data!$D$1:$D$3119=$C$2)*(Data!$C$1:$C$3119=T$2),0),5)</f>
        <v>6.7999999999999996E-3</v>
      </c>
      <c r="U6" s="12">
        <f t="array" ref="U6">INDEX(Data!$A$1:$E$3119,MATCH(1,(Data!$A$1:$A$3119=$C6)*(Data!$D$1:$D$3119=$C$2)*(Data!$C$1:$C$3119=U$2),0),5)</f>
        <v>-6.8999999999999999E-3</v>
      </c>
      <c r="V6" s="12">
        <f t="array" ref="V6">INDEX(Data!$A$1:$E$3119,MATCH(1,(Data!$A$1:$A$3119=$C6)*(Data!$D$1:$D$3119=$C$2)*(Data!$C$1:$C$3119=V$2),0),5)</f>
        <v>-3.0300000000000001E-2</v>
      </c>
    </row>
    <row r="7" spans="1:25">
      <c r="A7" s="2">
        <v>4</v>
      </c>
      <c r="B7" s="11" t="str">
        <f>VLOOKUP(C7,Data!$A$1:$B$3119,2,FALSE)</f>
        <v>JPMorgan Chase &amp; Company</v>
      </c>
      <c r="C7" s="1" t="str">
        <f>'Implied Stock Prices &amp; Net SVC'!B5</f>
        <v>JPM</v>
      </c>
      <c r="D7" s="12" t="e">
        <f t="array" ref="D7">INDEX(Data!$A$1:$E$3119,MATCH(1,(Data!$A$1:$A$3119=$C7)*(Data!$D$1:$D$3119=$C$2)*(Data!$C$1:$C$3119=D$2),0),5)</f>
        <v>#N/A</v>
      </c>
      <c r="E7" s="12">
        <f t="array" ref="E7">INDEX(Data!$A$1:$E$3119,MATCH(1,(Data!$A$1:$A$3119=$C7)*(Data!$D$1:$D$3119=$C$2)*(Data!$C$1:$C$3119=E$2),0),5)</f>
        <v>0.19089999999999999</v>
      </c>
      <c r="F7" s="12">
        <f t="array" ref="F7">INDEX(Data!$A$1:$E$3119,MATCH(1,(Data!$A$1:$A$3119=$C7)*(Data!$D$1:$D$3119=$C$2)*(Data!$C$1:$C$3119=F$2),0),5)</f>
        <v>0.4824</v>
      </c>
      <c r="G7" s="12">
        <f t="array" ref="G7">INDEX(Data!$A$1:$E$3119,MATCH(1,(Data!$A$1:$A$3119=$C7)*(Data!$D$1:$D$3119=$C$2)*(Data!$C$1:$C$3119=G$2),0),5)</f>
        <v>-0.1179</v>
      </c>
      <c r="H7" s="12">
        <f t="array" ref="H7">INDEX(Data!$A$1:$E$3119,MATCH(1,(Data!$A$1:$A$3119=$C7)*(Data!$D$1:$D$3119=$C$2)*(Data!$C$1:$C$3119=H$2),0),5)</f>
        <v>1.9400000000000001E-2</v>
      </c>
      <c r="I7" s="12">
        <f t="array" ref="I7">INDEX(Data!$A$1:$E$3119,MATCH(1,(Data!$A$1:$A$3119=$C7)*(Data!$D$1:$D$3119=$C$2)*(Data!$C$1:$C$3119=I$2),0),5)</f>
        <v>0.123</v>
      </c>
      <c r="J7" s="12">
        <f t="array" ref="J7">INDEX(Data!$A$1:$E$3119,MATCH(1,(Data!$A$1:$A$3119=$C7)*(Data!$D$1:$D$3119=$C$2)*(Data!$C$1:$C$3119=J$2),0),5)</f>
        <v>0.2959</v>
      </c>
      <c r="K7" s="12">
        <f t="array" ref="K7">INDEX(Data!$A$1:$E$3119,MATCH(1,(Data!$A$1:$A$3119=$C7)*(Data!$D$1:$D$3119=$C$2)*(Data!$C$1:$C$3119=K$2),0),5)</f>
        <v>0.26540000000000002</v>
      </c>
      <c r="L7" s="12">
        <f t="array" ref="L7">INDEX(Data!$A$1:$E$3119,MATCH(1,(Data!$A$1:$A$3119=$C7)*(Data!$D$1:$D$3119=$C$2)*(Data!$C$1:$C$3119=L$2),0),5)</f>
        <v>0.12659999999999999</v>
      </c>
      <c r="M7" s="12">
        <f t="array" ref="M7">INDEX(Data!$A$1:$E$3119,MATCH(1,(Data!$A$1:$A$3119=$C7)*(Data!$D$1:$D$3119=$C$2)*(Data!$C$1:$C$3119=M$2),0),5)</f>
        <v>0.16170000000000001</v>
      </c>
      <c r="N7" s="12">
        <f t="array" ref="N7">INDEX(Data!$A$1:$E$3119,MATCH(1,(Data!$A$1:$A$3119=$C7)*(Data!$D$1:$D$3119=$C$2)*(Data!$C$1:$C$3119=N$2),0),5)</f>
        <v>-5.7700000000000001E-2</v>
      </c>
      <c r="O7" s="12">
        <f t="array" ref="O7">INDEX(Data!$A$1:$E$3119,MATCH(1,(Data!$A$1:$A$3119=$C7)*(Data!$D$1:$D$3119=$C$2)*(Data!$C$1:$C$3119=O$2),0),5)</f>
        <v>0.49340000000000001</v>
      </c>
      <c r="P7" s="12">
        <f t="array" ref="P7">INDEX(Data!$A$1:$E$3119,MATCH(1,(Data!$A$1:$A$3119=$C7)*(Data!$D$1:$D$3119=$C$2)*(Data!$C$1:$C$3119=P$2),0),5)</f>
        <v>2.2499999999999999E-2</v>
      </c>
      <c r="Q7" s="12">
        <f t="array" ref="Q7">INDEX(Data!$A$1:$E$3119,MATCH(1,(Data!$A$1:$A$3119=$C7)*(Data!$D$1:$D$3119=$C$2)*(Data!$C$1:$C$3119=Q$2),0),5)</f>
        <v>-5.3199999999999997E-2</v>
      </c>
      <c r="R7" s="12">
        <f t="array" ref="R7">INDEX(Data!$A$1:$E$3119,MATCH(1,(Data!$A$1:$A$3119=$C7)*(Data!$D$1:$D$3119=$C$2)*(Data!$C$1:$C$3119=R$2),0),5)</f>
        <v>-2.0999999999999999E-3</v>
      </c>
      <c r="S7" s="12">
        <f t="array" ref="S7">INDEX(Data!$A$1:$E$3119,MATCH(1,(Data!$A$1:$A$3119=$C7)*(Data!$D$1:$D$3119=$C$2)*(Data!$C$1:$C$3119=S$2),0),5)</f>
        <v>-4.4000000000000003E-3</v>
      </c>
      <c r="T7" s="12">
        <f t="array" ref="T7">INDEX(Data!$A$1:$E$3119,MATCH(1,(Data!$A$1:$A$3119=$C7)*(Data!$D$1:$D$3119=$C$2)*(Data!$C$1:$C$3119=T$2),0),5)</f>
        <v>-2.4899999999999999E-2</v>
      </c>
      <c r="U7" s="12">
        <f t="array" ref="U7">INDEX(Data!$A$1:$E$3119,MATCH(1,(Data!$A$1:$A$3119=$C7)*(Data!$D$1:$D$3119=$C$2)*(Data!$C$1:$C$3119=U$2),0),5)</f>
        <v>-7.0000000000000001E-3</v>
      </c>
      <c r="V7" s="12">
        <f t="array" ref="V7">INDEX(Data!$A$1:$E$3119,MATCH(1,(Data!$A$1:$A$3119=$C7)*(Data!$D$1:$D$3119=$C$2)*(Data!$C$1:$C$3119=V$2),0),5)</f>
        <v>-2.69E-2</v>
      </c>
    </row>
    <row r="8" spans="1:25">
      <c r="A8" s="2">
        <v>5</v>
      </c>
      <c r="B8" s="11" t="str">
        <f>VLOOKUP(C8,Data!$A$1:$B$3119,2,FALSE)</f>
        <v>Goldman Sachs Group, Inc.</v>
      </c>
      <c r="C8" s="1" t="str">
        <f>'Implied Stock Prices &amp; Net SVC'!B6</f>
        <v>GS</v>
      </c>
      <c r="D8" s="12" t="e">
        <f t="array" ref="D8">INDEX(Data!$A$1:$E$3119,MATCH(1,(Data!$A$1:$A$3119=$C8)*(Data!$D$1:$D$3119=$C$2)*(Data!$C$1:$C$3119=D$2),0),5)</f>
        <v>#N/A</v>
      </c>
      <c r="E8" s="12" t="e">
        <f t="array" ref="E8">INDEX(Data!$A$1:$E$3119,MATCH(1,(Data!$A$1:$A$3119=$C8)*(Data!$D$1:$D$3119=$C$2)*(Data!$C$1:$C$3119=E$2),0),5)</f>
        <v>#N/A</v>
      </c>
      <c r="F8" s="12">
        <f t="array" ref="F8">INDEX(Data!$A$1:$E$3119,MATCH(1,(Data!$A$1:$A$3119=$C8)*(Data!$D$1:$D$3119=$C$2)*(Data!$C$1:$C$3119=F$2),0),5)</f>
        <v>0.2432</v>
      </c>
      <c r="G8" s="12">
        <f t="array" ref="G8">INDEX(Data!$A$1:$E$3119,MATCH(1,(Data!$A$1:$A$3119=$C8)*(Data!$D$1:$D$3119=$C$2)*(Data!$C$1:$C$3119=G$2),0),5)</f>
        <v>-4.7E-2</v>
      </c>
      <c r="H8" s="12">
        <f t="array" ref="H8">INDEX(Data!$A$1:$E$3119,MATCH(1,(Data!$A$1:$A$3119=$C8)*(Data!$D$1:$D$3119=$C$2)*(Data!$C$1:$C$3119=H$2),0),5)</f>
        <v>-0.1154</v>
      </c>
      <c r="I8" s="12">
        <f t="array" ref="I8">INDEX(Data!$A$1:$E$3119,MATCH(1,(Data!$A$1:$A$3119=$C8)*(Data!$D$1:$D$3119=$C$2)*(Data!$C$1:$C$3119=I$2),0),5)</f>
        <v>0.14560000000000001</v>
      </c>
      <c r="J8" s="12">
        <f t="array" ref="J8">INDEX(Data!$A$1:$E$3119,MATCH(1,(Data!$A$1:$A$3119=$C8)*(Data!$D$1:$D$3119=$C$2)*(Data!$C$1:$C$3119=J$2),0),5)</f>
        <v>0.30759999999999998</v>
      </c>
      <c r="K8" s="12">
        <f t="array" ref="K8">INDEX(Data!$A$1:$E$3119,MATCH(1,(Data!$A$1:$A$3119=$C8)*(Data!$D$1:$D$3119=$C$2)*(Data!$C$1:$C$3119=K$2),0),5)</f>
        <v>0.2046</v>
      </c>
      <c r="L8" s="12">
        <f t="array" ref="L8">INDEX(Data!$A$1:$E$3119,MATCH(1,(Data!$A$1:$A$3119=$C8)*(Data!$D$1:$D$3119=$C$2)*(Data!$C$1:$C$3119=L$2),0),5)</f>
        <v>0.4924</v>
      </c>
      <c r="M8" s="12">
        <f t="array" ref="M8">INDEX(Data!$A$1:$E$3119,MATCH(1,(Data!$A$1:$A$3119=$C8)*(Data!$D$1:$D$3119=$C$2)*(Data!$C$1:$C$3119=M$2),0),5)</f>
        <v>0.22090000000000001</v>
      </c>
      <c r="N8" s="12">
        <f t="array" ref="N8">INDEX(Data!$A$1:$E$3119,MATCH(1,(Data!$A$1:$A$3119=$C8)*(Data!$D$1:$D$3119=$C$2)*(Data!$C$1:$C$3119=N$2),0),5)</f>
        <v>-0.51680000000000004</v>
      </c>
      <c r="O8" s="12">
        <f t="array" ref="O8">INDEX(Data!$A$1:$E$3119,MATCH(1,(Data!$A$1:$A$3119=$C8)*(Data!$D$1:$D$3119=$C$2)*(Data!$C$1:$C$3119=O$2),0),5)</f>
        <v>1.0327999999999999</v>
      </c>
      <c r="P8" s="12">
        <f t="array" ref="P8">INDEX(Data!$A$1:$E$3119,MATCH(1,(Data!$A$1:$A$3119=$C8)*(Data!$D$1:$D$3119=$C$2)*(Data!$C$1:$C$3119=P$2),0),5)</f>
        <v>-0.1331</v>
      </c>
      <c r="Q8" s="12">
        <f t="array" ref="Q8">INDEX(Data!$A$1:$E$3119,MATCH(1,(Data!$A$1:$A$3119=$C8)*(Data!$D$1:$D$3119=$C$2)*(Data!$C$1:$C$3119=Q$2),0),5)</f>
        <v>-0.26429999999999998</v>
      </c>
      <c r="R8" s="12">
        <f t="array" ref="R8">INDEX(Data!$A$1:$E$3119,MATCH(1,(Data!$A$1:$A$3119=$C8)*(Data!$D$1:$D$3119=$C$2)*(Data!$C$1:$C$3119=R$2),0),5)</f>
        <v>0.18579999999999999</v>
      </c>
      <c r="S8" s="12">
        <f t="array" ref="S8">INDEX(Data!$A$1:$E$3119,MATCH(1,(Data!$A$1:$A$3119=$C8)*(Data!$D$1:$D$3119=$C$2)*(Data!$C$1:$C$3119=S$2),0),5)</f>
        <v>1.2999999999999999E-3</v>
      </c>
      <c r="T8" s="12">
        <f t="array" ref="T8">INDEX(Data!$A$1:$E$3119,MATCH(1,(Data!$A$1:$A$3119=$C8)*(Data!$D$1:$D$3119=$C$2)*(Data!$C$1:$C$3119=T$2),0),5)</f>
        <v>9.4000000000000004E-3</v>
      </c>
      <c r="U8" s="12">
        <f t="array" ref="U8">INDEX(Data!$A$1:$E$3119,MATCH(1,(Data!$A$1:$A$3119=$C8)*(Data!$D$1:$D$3119=$C$2)*(Data!$C$1:$C$3119=U$2),0),5)</f>
        <v>-2.0500000000000001E-2</v>
      </c>
      <c r="V8" s="12">
        <f t="array" ref="V8">INDEX(Data!$A$1:$E$3119,MATCH(1,(Data!$A$1:$A$3119=$C8)*(Data!$D$1:$D$3119=$C$2)*(Data!$C$1:$C$3119=V$2),0),5)</f>
        <v>-0.17519999999999999</v>
      </c>
    </row>
    <row r="9" spans="1:25">
      <c r="A9" s="2">
        <v>6</v>
      </c>
      <c r="B9" s="11" t="str">
        <f>VLOOKUP(C9,Data!$A$1:$B$3119,2,FALSE)</f>
        <v>Bank of America Corp</v>
      </c>
      <c r="C9" s="1" t="str">
        <f>'Implied Stock Prices &amp; Net SVC'!B7</f>
        <v>BAC</v>
      </c>
      <c r="D9" s="12" t="e">
        <f t="array" ref="D9">INDEX(Data!$A$1:$E$3119,MATCH(1,(Data!$A$1:$A$3119=$C9)*(Data!$D$1:$D$3119=$C$2)*(Data!$C$1:$C$3119=D$2),0),5)</f>
        <v>#N/A</v>
      </c>
      <c r="E9" s="12">
        <f t="array" ref="E9">INDEX(Data!$A$1:$E$3119,MATCH(1,(Data!$A$1:$A$3119=$C9)*(Data!$D$1:$D$3119=$C$2)*(Data!$C$1:$C$3119=E$2),0),5)</f>
        <v>3.3099999999999997E-2</v>
      </c>
      <c r="F9" s="12">
        <f t="array" ref="F9">INDEX(Data!$A$1:$E$3119,MATCH(1,(Data!$A$1:$A$3119=$C9)*(Data!$D$1:$D$3119=$C$2)*(Data!$C$1:$C$3119=F$2),0),5)</f>
        <v>1.26E-2</v>
      </c>
      <c r="G9" s="12">
        <f t="array" ref="G9">INDEX(Data!$A$1:$E$3119,MATCH(1,(Data!$A$1:$A$3119=$C9)*(Data!$D$1:$D$3119=$C$2)*(Data!$C$1:$C$3119=G$2),0),5)</f>
        <v>6.5500000000000003E-2</v>
      </c>
      <c r="H9" s="12">
        <f t="array" ref="H9">INDEX(Data!$A$1:$E$3119,MATCH(1,(Data!$A$1:$A$3119=$C9)*(Data!$D$1:$D$3119=$C$2)*(Data!$C$1:$C$3119=H$2),0),5)</f>
        <v>2.9999999999999997E-4</v>
      </c>
      <c r="I9" s="12">
        <f t="array" ref="I9">INDEX(Data!$A$1:$E$3119,MATCH(1,(Data!$A$1:$A$3119=$C9)*(Data!$D$1:$D$3119=$C$2)*(Data!$C$1:$C$3119=I$2),0),5)</f>
        <v>0.10539999999999999</v>
      </c>
      <c r="J9" s="12">
        <f t="array" ref="J9">INDEX(Data!$A$1:$E$3119,MATCH(1,(Data!$A$1:$A$3119=$C9)*(Data!$D$1:$D$3119=$C$2)*(Data!$C$1:$C$3119=J$2),0),5)</f>
        <v>0.314</v>
      </c>
      <c r="K9" s="12">
        <f t="array" ref="K9">INDEX(Data!$A$1:$E$3119,MATCH(1,(Data!$A$1:$A$3119=$C9)*(Data!$D$1:$D$3119=$C$2)*(Data!$C$1:$C$3119=K$2),0),5)</f>
        <v>0.1207</v>
      </c>
      <c r="L9" s="12">
        <f t="array" ref="L9">INDEX(Data!$A$1:$E$3119,MATCH(1,(Data!$A$1:$A$3119=$C9)*(Data!$D$1:$D$3119=$C$2)*(Data!$C$1:$C$3119=L$2),0),5)</f>
        <v>0.2772</v>
      </c>
      <c r="M9" s="12">
        <f t="array" ref="M9">INDEX(Data!$A$1:$E$3119,MATCH(1,(Data!$A$1:$A$3119=$C9)*(Data!$D$1:$D$3119=$C$2)*(Data!$C$1:$C$3119=M$2),0),5)</f>
        <v>-9.1800000000000007E-2</v>
      </c>
      <c r="N9" s="12">
        <f t="array" ref="N9">INDEX(Data!$A$1:$E$3119,MATCH(1,(Data!$A$1:$A$3119=$C9)*(Data!$D$1:$D$3119=$C$2)*(Data!$C$1:$C$3119=N$2),0),5)</f>
        <v>9.7500000000000003E-2</v>
      </c>
      <c r="O9" s="12">
        <f t="array" ref="O9">INDEX(Data!$A$1:$E$3119,MATCH(1,(Data!$A$1:$A$3119=$C9)*(Data!$D$1:$D$3119=$C$2)*(Data!$C$1:$C$3119=O$2),0),5)</f>
        <v>0.64390000000000003</v>
      </c>
      <c r="P9" s="12">
        <f t="array" ref="P9">INDEX(Data!$A$1:$E$3119,MATCH(1,(Data!$A$1:$A$3119=$C9)*(Data!$D$1:$D$3119=$C$2)*(Data!$C$1:$C$3119=P$2),0),5)</f>
        <v>-7.8799999999999995E-2</v>
      </c>
      <c r="Q9" s="12">
        <f t="array" ref="Q9">INDEX(Data!$A$1:$E$3119,MATCH(1,(Data!$A$1:$A$3119=$C9)*(Data!$D$1:$D$3119=$C$2)*(Data!$C$1:$C$3119=Q$2),0),5)</f>
        <v>-0.15210000000000001</v>
      </c>
      <c r="R9" s="12">
        <f t="array" ref="R9">INDEX(Data!$A$1:$E$3119,MATCH(1,(Data!$A$1:$A$3119=$C9)*(Data!$D$1:$D$3119=$C$2)*(Data!$C$1:$C$3119=R$2),0),5)</f>
        <v>-0.10829999999999999</v>
      </c>
      <c r="S9" s="12">
        <f t="array" ref="S9">INDEX(Data!$A$1:$E$3119,MATCH(1,(Data!$A$1:$A$3119=$C9)*(Data!$D$1:$D$3119=$C$2)*(Data!$C$1:$C$3119=S$2),0),5)</f>
        <v>6.7299999999999999E-2</v>
      </c>
      <c r="T9" s="12">
        <f t="array" ref="T9">INDEX(Data!$A$1:$E$3119,MATCH(1,(Data!$A$1:$A$3119=$C9)*(Data!$D$1:$D$3119=$C$2)*(Data!$C$1:$C$3119=T$2),0),5)</f>
        <v>-5.28E-2</v>
      </c>
      <c r="U9" s="12">
        <f t="array" ref="U9">INDEX(Data!$A$1:$E$3119,MATCH(1,(Data!$A$1:$A$3119=$C9)*(Data!$D$1:$D$3119=$C$2)*(Data!$C$1:$C$3119=U$2),0),5)</f>
        <v>-2.07E-2</v>
      </c>
      <c r="V9" s="12">
        <f t="array" ref="V9">INDEX(Data!$A$1:$E$3119,MATCH(1,(Data!$A$1:$A$3119=$C9)*(Data!$D$1:$D$3119=$C$2)*(Data!$C$1:$C$3119=V$2),0),5)</f>
        <v>-2.4899999999999999E-2</v>
      </c>
    </row>
    <row r="10" spans="1:25">
      <c r="A10" s="2">
        <v>7</v>
      </c>
      <c r="B10" s="11" t="e">
        <f>VLOOKUP(C10,Data!$A$1:$B$3119,2,FALSE)</f>
        <v>#N/A</v>
      </c>
      <c r="C10" s="1">
        <f>'Implied Stock Prices &amp; Net SVC'!B8</f>
        <v>0</v>
      </c>
      <c r="D10" s="12" t="e">
        <f t="array" ref="D10">INDEX(Data!$A$1:$E$3119,MATCH(1,(Data!$A$1:$A$3119=$C10)*(Data!$D$1:$D$3119=$C$2)*(Data!$C$1:$C$3119=D$2),0),5)</f>
        <v>#N/A</v>
      </c>
      <c r="E10" s="12" t="e">
        <f t="array" ref="E10">INDEX(Data!$A$1:$E$3119,MATCH(1,(Data!$A$1:$A$3119=$C10)*(Data!$D$1:$D$3119=$C$2)*(Data!$C$1:$C$3119=E$2),0),5)</f>
        <v>#N/A</v>
      </c>
      <c r="F10" s="12" t="e">
        <f t="array" ref="F10">INDEX(Data!$A$1:$E$3119,MATCH(1,(Data!$A$1:$A$3119=$C10)*(Data!$D$1:$D$3119=$C$2)*(Data!$C$1:$C$3119=F$2),0),5)</f>
        <v>#N/A</v>
      </c>
      <c r="G10" s="12" t="e">
        <f t="array" ref="G10">INDEX(Data!$A$1:$E$3119,MATCH(1,(Data!$A$1:$A$3119=$C10)*(Data!$D$1:$D$3119=$C$2)*(Data!$C$1:$C$3119=G$2),0),5)</f>
        <v>#N/A</v>
      </c>
      <c r="H10" s="12" t="e">
        <f t="array" ref="H10">INDEX(Data!$A$1:$E$3119,MATCH(1,(Data!$A$1:$A$3119=$C10)*(Data!$D$1:$D$3119=$C$2)*(Data!$C$1:$C$3119=H$2),0),5)</f>
        <v>#N/A</v>
      </c>
      <c r="I10" s="12" t="e">
        <f t="array" ref="I10">INDEX(Data!$A$1:$E$3119,MATCH(1,(Data!$A$1:$A$3119=$C10)*(Data!$D$1:$D$3119=$C$2)*(Data!$C$1:$C$3119=I$2),0),5)</f>
        <v>#N/A</v>
      </c>
      <c r="J10" s="12" t="e">
        <f t="array" ref="J10">INDEX(Data!$A$1:$E$3119,MATCH(1,(Data!$A$1:$A$3119=$C10)*(Data!$D$1:$D$3119=$C$2)*(Data!$C$1:$C$3119=J$2),0),5)</f>
        <v>#N/A</v>
      </c>
      <c r="K10" s="12" t="e">
        <f t="array" ref="K10">INDEX(Data!$A$1:$E$3119,MATCH(1,(Data!$A$1:$A$3119=$C10)*(Data!$D$1:$D$3119=$C$2)*(Data!$C$1:$C$3119=K$2),0),5)</f>
        <v>#N/A</v>
      </c>
      <c r="L10" s="12" t="e">
        <f t="array" ref="L10">INDEX(Data!$A$1:$E$3119,MATCH(1,(Data!$A$1:$A$3119=$C10)*(Data!$D$1:$D$3119=$C$2)*(Data!$C$1:$C$3119=L$2),0),5)</f>
        <v>#N/A</v>
      </c>
      <c r="M10" s="12" t="e">
        <f t="array" ref="M10">INDEX(Data!$A$1:$E$3119,MATCH(1,(Data!$A$1:$A$3119=$C10)*(Data!$D$1:$D$3119=$C$2)*(Data!$C$1:$C$3119=M$2),0),5)</f>
        <v>#N/A</v>
      </c>
      <c r="N10" s="12" t="e">
        <f t="array" ref="N10">INDEX(Data!$A$1:$E$3119,MATCH(1,(Data!$A$1:$A$3119=$C10)*(Data!$D$1:$D$3119=$C$2)*(Data!$C$1:$C$3119=N$2),0),5)</f>
        <v>#N/A</v>
      </c>
      <c r="O10" s="12" t="e">
        <f t="array" ref="O10">INDEX(Data!$A$1:$E$3119,MATCH(1,(Data!$A$1:$A$3119=$C10)*(Data!$D$1:$D$3119=$C$2)*(Data!$C$1:$C$3119=O$2),0),5)</f>
        <v>#N/A</v>
      </c>
      <c r="P10" s="12" t="e">
        <f t="array" ref="P10">INDEX(Data!$A$1:$E$3119,MATCH(1,(Data!$A$1:$A$3119=$C10)*(Data!$D$1:$D$3119=$C$2)*(Data!$C$1:$C$3119=P$2),0),5)</f>
        <v>#N/A</v>
      </c>
      <c r="Q10" s="12" t="e">
        <f t="array" ref="Q10">INDEX(Data!$A$1:$E$3119,MATCH(1,(Data!$A$1:$A$3119=$C10)*(Data!$D$1:$D$3119=$C$2)*(Data!$C$1:$C$3119=Q$2),0),5)</f>
        <v>#N/A</v>
      </c>
      <c r="R10" s="12" t="e">
        <f t="array" ref="R10">INDEX(Data!$A$1:$E$3119,MATCH(1,(Data!$A$1:$A$3119=$C10)*(Data!$D$1:$D$3119=$C$2)*(Data!$C$1:$C$3119=R$2),0),5)</f>
        <v>#N/A</v>
      </c>
      <c r="S10" s="12" t="e">
        <f t="array" ref="S10">INDEX(Data!$A$1:$E$3119,MATCH(1,(Data!$A$1:$A$3119=$C10)*(Data!$D$1:$D$3119=$C$2)*(Data!$C$1:$C$3119=S$2),0),5)</f>
        <v>#N/A</v>
      </c>
      <c r="T10" s="12" t="e">
        <f t="array" ref="T10">INDEX(Data!$A$1:$E$3119,MATCH(1,(Data!$A$1:$A$3119=$C10)*(Data!$D$1:$D$3119=$C$2)*(Data!$C$1:$C$3119=T$2),0),5)</f>
        <v>#N/A</v>
      </c>
      <c r="U10" s="12" t="e">
        <f t="array" ref="U10">INDEX(Data!$A$1:$E$3119,MATCH(1,(Data!$A$1:$A$3119=$C10)*(Data!$D$1:$D$3119=$C$2)*(Data!$C$1:$C$3119=U$2),0),5)</f>
        <v>#N/A</v>
      </c>
      <c r="V10" s="12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">
        <f>'Implied Stock Prices &amp; Net SVC'!B9</f>
        <v>0</v>
      </c>
      <c r="D11" s="12" t="e">
        <f t="array" ref="D11">INDEX(Data!$A$1:$E$3119,MATCH(1,(Data!$A$1:$A$3119=$C11)*(Data!$D$1:$D$3119=$C$2)*(Data!$C$1:$C$3119=D$2),0),5)</f>
        <v>#N/A</v>
      </c>
      <c r="E11" s="12" t="e">
        <f t="array" ref="E11">INDEX(Data!$A$1:$E$3119,MATCH(1,(Data!$A$1:$A$3119=$C11)*(Data!$D$1:$D$3119=$C$2)*(Data!$C$1:$C$3119=E$2),0),5)</f>
        <v>#N/A</v>
      </c>
      <c r="F11" s="12" t="e">
        <f t="array" ref="F11">INDEX(Data!$A$1:$E$3119,MATCH(1,(Data!$A$1:$A$3119=$C11)*(Data!$D$1:$D$3119=$C$2)*(Data!$C$1:$C$3119=F$2),0),5)</f>
        <v>#N/A</v>
      </c>
      <c r="G11" s="12" t="e">
        <f t="array" ref="G11">INDEX(Data!$A$1:$E$3119,MATCH(1,(Data!$A$1:$A$3119=$C11)*(Data!$D$1:$D$3119=$C$2)*(Data!$C$1:$C$3119=G$2),0),5)</f>
        <v>#N/A</v>
      </c>
      <c r="H11" s="12" t="e">
        <f t="array" ref="H11">INDEX(Data!$A$1:$E$3119,MATCH(1,(Data!$A$1:$A$3119=$C11)*(Data!$D$1:$D$3119=$C$2)*(Data!$C$1:$C$3119=H$2),0),5)</f>
        <v>#N/A</v>
      </c>
      <c r="I11" s="12" t="e">
        <f t="array" ref="I11">INDEX(Data!$A$1:$E$3119,MATCH(1,(Data!$A$1:$A$3119=$C11)*(Data!$D$1:$D$3119=$C$2)*(Data!$C$1:$C$3119=I$2),0),5)</f>
        <v>#N/A</v>
      </c>
      <c r="J11" s="12" t="e">
        <f t="array" ref="J11">INDEX(Data!$A$1:$E$3119,MATCH(1,(Data!$A$1:$A$3119=$C11)*(Data!$D$1:$D$3119=$C$2)*(Data!$C$1:$C$3119=J$2),0),5)</f>
        <v>#N/A</v>
      </c>
      <c r="K11" s="12" t="e">
        <f t="array" ref="K11">INDEX(Data!$A$1:$E$3119,MATCH(1,(Data!$A$1:$A$3119=$C11)*(Data!$D$1:$D$3119=$C$2)*(Data!$C$1:$C$3119=K$2),0),5)</f>
        <v>#N/A</v>
      </c>
      <c r="L11" s="12" t="e">
        <f t="array" ref="L11">INDEX(Data!$A$1:$E$3119,MATCH(1,(Data!$A$1:$A$3119=$C11)*(Data!$D$1:$D$3119=$C$2)*(Data!$C$1:$C$3119=L$2),0),5)</f>
        <v>#N/A</v>
      </c>
      <c r="M11" s="12" t="e">
        <f t="array" ref="M11">INDEX(Data!$A$1:$E$3119,MATCH(1,(Data!$A$1:$A$3119=$C11)*(Data!$D$1:$D$3119=$C$2)*(Data!$C$1:$C$3119=M$2),0),5)</f>
        <v>#N/A</v>
      </c>
      <c r="N11" s="12" t="e">
        <f t="array" ref="N11">INDEX(Data!$A$1:$E$3119,MATCH(1,(Data!$A$1:$A$3119=$C11)*(Data!$D$1:$D$3119=$C$2)*(Data!$C$1:$C$3119=N$2),0),5)</f>
        <v>#N/A</v>
      </c>
      <c r="O11" s="12" t="e">
        <f t="array" ref="O11">INDEX(Data!$A$1:$E$3119,MATCH(1,(Data!$A$1:$A$3119=$C11)*(Data!$D$1:$D$3119=$C$2)*(Data!$C$1:$C$3119=O$2),0),5)</f>
        <v>#N/A</v>
      </c>
      <c r="P11" s="12" t="e">
        <f t="array" ref="P11">INDEX(Data!$A$1:$E$3119,MATCH(1,(Data!$A$1:$A$3119=$C11)*(Data!$D$1:$D$3119=$C$2)*(Data!$C$1:$C$3119=P$2),0),5)</f>
        <v>#N/A</v>
      </c>
      <c r="Q11" s="12" t="e">
        <f t="array" ref="Q11">INDEX(Data!$A$1:$E$3119,MATCH(1,(Data!$A$1:$A$3119=$C11)*(Data!$D$1:$D$3119=$C$2)*(Data!$C$1:$C$3119=Q$2),0),5)</f>
        <v>#N/A</v>
      </c>
      <c r="R11" s="12" t="e">
        <f t="array" ref="R11">INDEX(Data!$A$1:$E$3119,MATCH(1,(Data!$A$1:$A$3119=$C11)*(Data!$D$1:$D$3119=$C$2)*(Data!$C$1:$C$3119=R$2),0),5)</f>
        <v>#N/A</v>
      </c>
      <c r="S11" s="12" t="e">
        <f t="array" ref="S11">INDEX(Data!$A$1:$E$3119,MATCH(1,(Data!$A$1:$A$3119=$C11)*(Data!$D$1:$D$3119=$C$2)*(Data!$C$1:$C$3119=S$2),0),5)</f>
        <v>#N/A</v>
      </c>
      <c r="T11" s="12" t="e">
        <f t="array" ref="T11">INDEX(Data!$A$1:$E$3119,MATCH(1,(Data!$A$1:$A$3119=$C11)*(Data!$D$1:$D$3119=$C$2)*(Data!$C$1:$C$3119=T$2),0),5)</f>
        <v>#N/A</v>
      </c>
      <c r="U11" s="12" t="e">
        <f t="array" ref="U11">INDEX(Data!$A$1:$E$3119,MATCH(1,(Data!$A$1:$A$3119=$C11)*(Data!$D$1:$D$3119=$C$2)*(Data!$C$1:$C$3119=U$2),0),5)</f>
        <v>#N/A</v>
      </c>
      <c r="V11" s="12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">
        <f>'Implied Stock Prices &amp; Net SVC'!B10</f>
        <v>0</v>
      </c>
      <c r="D12" s="12" t="e">
        <f t="array" ref="D12">INDEX(Data!$A$1:$E$3119,MATCH(1,(Data!$A$1:$A$3119=$C12)*(Data!$D$1:$D$3119=$C$2)*(Data!$C$1:$C$3119=D$2),0),5)</f>
        <v>#N/A</v>
      </c>
      <c r="E12" s="12" t="e">
        <f t="array" ref="E12">INDEX(Data!$A$1:$E$3119,MATCH(1,(Data!$A$1:$A$3119=$C12)*(Data!$D$1:$D$3119=$C$2)*(Data!$C$1:$C$3119=E$2),0),5)</f>
        <v>#N/A</v>
      </c>
      <c r="F12" s="12" t="e">
        <f t="array" ref="F12">INDEX(Data!$A$1:$E$3119,MATCH(1,(Data!$A$1:$A$3119=$C12)*(Data!$D$1:$D$3119=$C$2)*(Data!$C$1:$C$3119=F$2),0),5)</f>
        <v>#N/A</v>
      </c>
      <c r="G12" s="12" t="e">
        <f t="array" ref="G12">INDEX(Data!$A$1:$E$3119,MATCH(1,(Data!$A$1:$A$3119=$C12)*(Data!$D$1:$D$3119=$C$2)*(Data!$C$1:$C$3119=G$2),0),5)</f>
        <v>#N/A</v>
      </c>
      <c r="H12" s="12" t="e">
        <f t="array" ref="H12">INDEX(Data!$A$1:$E$3119,MATCH(1,(Data!$A$1:$A$3119=$C12)*(Data!$D$1:$D$3119=$C$2)*(Data!$C$1:$C$3119=H$2),0),5)</f>
        <v>#N/A</v>
      </c>
      <c r="I12" s="12" t="e">
        <f t="array" ref="I12">INDEX(Data!$A$1:$E$3119,MATCH(1,(Data!$A$1:$A$3119=$C12)*(Data!$D$1:$D$3119=$C$2)*(Data!$C$1:$C$3119=I$2),0),5)</f>
        <v>#N/A</v>
      </c>
      <c r="J12" s="12" t="e">
        <f t="array" ref="J12">INDEX(Data!$A$1:$E$3119,MATCH(1,(Data!$A$1:$A$3119=$C12)*(Data!$D$1:$D$3119=$C$2)*(Data!$C$1:$C$3119=J$2),0),5)</f>
        <v>#N/A</v>
      </c>
      <c r="K12" s="12" t="e">
        <f t="array" ref="K12">INDEX(Data!$A$1:$E$3119,MATCH(1,(Data!$A$1:$A$3119=$C12)*(Data!$D$1:$D$3119=$C$2)*(Data!$C$1:$C$3119=K$2),0),5)</f>
        <v>#N/A</v>
      </c>
      <c r="L12" s="12" t="e">
        <f t="array" ref="L12">INDEX(Data!$A$1:$E$3119,MATCH(1,(Data!$A$1:$A$3119=$C12)*(Data!$D$1:$D$3119=$C$2)*(Data!$C$1:$C$3119=L$2),0),5)</f>
        <v>#N/A</v>
      </c>
      <c r="M12" s="12" t="e">
        <f t="array" ref="M12">INDEX(Data!$A$1:$E$3119,MATCH(1,(Data!$A$1:$A$3119=$C12)*(Data!$D$1:$D$3119=$C$2)*(Data!$C$1:$C$3119=M$2),0),5)</f>
        <v>#N/A</v>
      </c>
      <c r="N12" s="12" t="e">
        <f t="array" ref="N12">INDEX(Data!$A$1:$E$3119,MATCH(1,(Data!$A$1:$A$3119=$C12)*(Data!$D$1:$D$3119=$C$2)*(Data!$C$1:$C$3119=N$2),0),5)</f>
        <v>#N/A</v>
      </c>
      <c r="O12" s="12" t="e">
        <f t="array" ref="O12">INDEX(Data!$A$1:$E$3119,MATCH(1,(Data!$A$1:$A$3119=$C12)*(Data!$D$1:$D$3119=$C$2)*(Data!$C$1:$C$3119=O$2),0),5)</f>
        <v>#N/A</v>
      </c>
      <c r="P12" s="12" t="e">
        <f t="array" ref="P12">INDEX(Data!$A$1:$E$3119,MATCH(1,(Data!$A$1:$A$3119=$C12)*(Data!$D$1:$D$3119=$C$2)*(Data!$C$1:$C$3119=P$2),0),5)</f>
        <v>#N/A</v>
      </c>
      <c r="Q12" s="12" t="e">
        <f t="array" ref="Q12">INDEX(Data!$A$1:$E$3119,MATCH(1,(Data!$A$1:$A$3119=$C12)*(Data!$D$1:$D$3119=$C$2)*(Data!$C$1:$C$3119=Q$2),0),5)</f>
        <v>#N/A</v>
      </c>
      <c r="R12" s="12" t="e">
        <f t="array" ref="R12">INDEX(Data!$A$1:$E$3119,MATCH(1,(Data!$A$1:$A$3119=$C12)*(Data!$D$1:$D$3119=$C$2)*(Data!$C$1:$C$3119=R$2),0),5)</f>
        <v>#N/A</v>
      </c>
      <c r="S12" s="12" t="e">
        <f t="array" ref="S12">INDEX(Data!$A$1:$E$3119,MATCH(1,(Data!$A$1:$A$3119=$C12)*(Data!$D$1:$D$3119=$C$2)*(Data!$C$1:$C$3119=S$2),0),5)</f>
        <v>#N/A</v>
      </c>
      <c r="T12" s="12" t="e">
        <f t="array" ref="T12">INDEX(Data!$A$1:$E$3119,MATCH(1,(Data!$A$1:$A$3119=$C12)*(Data!$D$1:$D$3119=$C$2)*(Data!$C$1:$C$3119=T$2),0),5)</f>
        <v>#N/A</v>
      </c>
      <c r="U12" s="12" t="e">
        <f t="array" ref="U12">INDEX(Data!$A$1:$E$3119,MATCH(1,(Data!$A$1:$A$3119=$C12)*(Data!$D$1:$D$3119=$C$2)*(Data!$C$1:$C$3119=U$2),0),5)</f>
        <v>#N/A</v>
      </c>
      <c r="V12" s="12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">
        <f>'Implied Stock Prices &amp; Net SVC'!B11</f>
        <v>0</v>
      </c>
      <c r="D13" s="12" t="e">
        <f t="array" ref="D13">INDEX(Data!$A$1:$E$3119,MATCH(1,(Data!$A$1:$A$3119=$C13)*(Data!$D$1:$D$3119=$C$2)*(Data!$C$1:$C$3119=D$2),0),5)</f>
        <v>#N/A</v>
      </c>
      <c r="E13" s="12" t="e">
        <f t="array" ref="E13">INDEX(Data!$A$1:$E$3119,MATCH(1,(Data!$A$1:$A$3119=$C13)*(Data!$D$1:$D$3119=$C$2)*(Data!$C$1:$C$3119=E$2),0),5)</f>
        <v>#N/A</v>
      </c>
      <c r="F13" s="12" t="e">
        <f t="array" ref="F13">INDEX(Data!$A$1:$E$3119,MATCH(1,(Data!$A$1:$A$3119=$C13)*(Data!$D$1:$D$3119=$C$2)*(Data!$C$1:$C$3119=F$2),0),5)</f>
        <v>#N/A</v>
      </c>
      <c r="G13" s="12" t="e">
        <f t="array" ref="G13">INDEX(Data!$A$1:$E$3119,MATCH(1,(Data!$A$1:$A$3119=$C13)*(Data!$D$1:$D$3119=$C$2)*(Data!$C$1:$C$3119=G$2),0),5)</f>
        <v>#N/A</v>
      </c>
      <c r="H13" s="12" t="e">
        <f t="array" ref="H13">INDEX(Data!$A$1:$E$3119,MATCH(1,(Data!$A$1:$A$3119=$C13)*(Data!$D$1:$D$3119=$C$2)*(Data!$C$1:$C$3119=H$2),0),5)</f>
        <v>#N/A</v>
      </c>
      <c r="I13" s="12" t="e">
        <f t="array" ref="I13">INDEX(Data!$A$1:$E$3119,MATCH(1,(Data!$A$1:$A$3119=$C13)*(Data!$D$1:$D$3119=$C$2)*(Data!$C$1:$C$3119=I$2),0),5)</f>
        <v>#N/A</v>
      </c>
      <c r="J13" s="12" t="e">
        <f t="array" ref="J13">INDEX(Data!$A$1:$E$3119,MATCH(1,(Data!$A$1:$A$3119=$C13)*(Data!$D$1:$D$3119=$C$2)*(Data!$C$1:$C$3119=J$2),0),5)</f>
        <v>#N/A</v>
      </c>
      <c r="K13" s="12" t="e">
        <f t="array" ref="K13">INDEX(Data!$A$1:$E$3119,MATCH(1,(Data!$A$1:$A$3119=$C13)*(Data!$D$1:$D$3119=$C$2)*(Data!$C$1:$C$3119=K$2),0),5)</f>
        <v>#N/A</v>
      </c>
      <c r="L13" s="12" t="e">
        <f t="array" ref="L13">INDEX(Data!$A$1:$E$3119,MATCH(1,(Data!$A$1:$A$3119=$C13)*(Data!$D$1:$D$3119=$C$2)*(Data!$C$1:$C$3119=L$2),0),5)</f>
        <v>#N/A</v>
      </c>
      <c r="M13" s="12" t="e">
        <f t="array" ref="M13">INDEX(Data!$A$1:$E$3119,MATCH(1,(Data!$A$1:$A$3119=$C13)*(Data!$D$1:$D$3119=$C$2)*(Data!$C$1:$C$3119=M$2),0),5)</f>
        <v>#N/A</v>
      </c>
      <c r="N13" s="12" t="e">
        <f t="array" ref="N13">INDEX(Data!$A$1:$E$3119,MATCH(1,(Data!$A$1:$A$3119=$C13)*(Data!$D$1:$D$3119=$C$2)*(Data!$C$1:$C$3119=N$2),0),5)</f>
        <v>#N/A</v>
      </c>
      <c r="O13" s="12" t="e">
        <f t="array" ref="O13">INDEX(Data!$A$1:$E$3119,MATCH(1,(Data!$A$1:$A$3119=$C13)*(Data!$D$1:$D$3119=$C$2)*(Data!$C$1:$C$3119=O$2),0),5)</f>
        <v>#N/A</v>
      </c>
      <c r="P13" s="12" t="e">
        <f t="array" ref="P13">INDEX(Data!$A$1:$E$3119,MATCH(1,(Data!$A$1:$A$3119=$C13)*(Data!$D$1:$D$3119=$C$2)*(Data!$C$1:$C$3119=P$2),0),5)</f>
        <v>#N/A</v>
      </c>
      <c r="Q13" s="12" t="e">
        <f t="array" ref="Q13">INDEX(Data!$A$1:$E$3119,MATCH(1,(Data!$A$1:$A$3119=$C13)*(Data!$D$1:$D$3119=$C$2)*(Data!$C$1:$C$3119=Q$2),0),5)</f>
        <v>#N/A</v>
      </c>
      <c r="R13" s="12" t="e">
        <f t="array" ref="R13">INDEX(Data!$A$1:$E$3119,MATCH(1,(Data!$A$1:$A$3119=$C13)*(Data!$D$1:$D$3119=$C$2)*(Data!$C$1:$C$3119=R$2),0),5)</f>
        <v>#N/A</v>
      </c>
      <c r="S13" s="12" t="e">
        <f t="array" ref="S13">INDEX(Data!$A$1:$E$3119,MATCH(1,(Data!$A$1:$A$3119=$C13)*(Data!$D$1:$D$3119=$C$2)*(Data!$C$1:$C$3119=S$2),0),5)</f>
        <v>#N/A</v>
      </c>
      <c r="T13" s="12" t="e">
        <f t="array" ref="T13">INDEX(Data!$A$1:$E$3119,MATCH(1,(Data!$A$1:$A$3119=$C13)*(Data!$D$1:$D$3119=$C$2)*(Data!$C$1:$C$3119=T$2),0),5)</f>
        <v>#N/A</v>
      </c>
      <c r="U13" s="12" t="e">
        <f t="array" ref="U13">INDEX(Data!$A$1:$E$3119,MATCH(1,(Data!$A$1:$A$3119=$C13)*(Data!$D$1:$D$3119=$C$2)*(Data!$C$1:$C$3119=U$2),0),5)</f>
        <v>#N/A</v>
      </c>
      <c r="V13" s="12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Implied Stock Prices &amp; Net SVC</vt:lpstr>
      <vt:lpstr>Mgmt Proposal Scenario details</vt:lpstr>
      <vt:lpstr>ROIC</vt:lpstr>
      <vt:lpstr>NOPAT Margin</vt:lpstr>
      <vt:lpstr>Capital Turnover</vt:lpstr>
      <vt:lpstr>Revenue Growth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Sam McBride</cp:lastModifiedBy>
  <dcterms:created xsi:type="dcterms:W3CDTF">2016-01-28T20:37:25Z</dcterms:created>
  <dcterms:modified xsi:type="dcterms:W3CDTF">2016-07-20T20:13:47Z</dcterms:modified>
</cp:coreProperties>
</file>