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trainer/Desktop/Downloads/"/>
    </mc:Choice>
  </mc:AlternateContent>
  <xr:revisionPtr revIDLastSave="0" documentId="13_ncr:1_{642C4891-2832-B742-B347-7D321AA11016}" xr6:coauthVersionLast="36" xr6:coauthVersionMax="36" xr10:uidLastSave="{00000000-0000-0000-0000-000000000000}"/>
  <bookViews>
    <workbookView xWindow="5500" yWindow="460" windowWidth="41140" windowHeight="22440" xr2:uid="{416164C7-181A-0F4C-993B-D48631284473}"/>
  </bookViews>
  <sheets>
    <sheet name="Cesca Therapeutics (THMO) 2018" sheetId="1" r:id="rId1"/>
    <sheet name="Real Good Solar (RGSE) 2018" sheetId="3" r:id="rId2"/>
    <sheet name="Navidea (NAVB 2018)" sheetId="5" r:id="rId3"/>
    <sheet name="ExpresSpa Group (XSPA) 2018" sheetId="7" r:id="rId4"/>
    <sheet name="Outlook Therapeutic (OTLK) 2018" sheetId="12" r:id="rId5"/>
    <sheet name="Exelixis (EXEL) 2018" sheetId="14" r:id="rId6"/>
    <sheet name="Newell Brands (NWL) 2018" sheetId="15" r:id="rId7"/>
    <sheet name="General Motors (GM) 2018" sheetId="17" r:id="rId8"/>
    <sheet name="Fortive (FTV) 2018" sheetId="16" r:id="rId9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7" l="1"/>
  <c r="C6" i="17"/>
  <c r="B7" i="17"/>
  <c r="C7" i="17"/>
  <c r="B23" i="17"/>
  <c r="C23" i="17"/>
  <c r="B29" i="17"/>
  <c r="C29" i="17"/>
  <c r="B36" i="17"/>
  <c r="C36" i="17"/>
  <c r="B42" i="17"/>
  <c r="C42" i="17"/>
  <c r="C55" i="17"/>
  <c r="B49" i="17"/>
  <c r="C49" i="17"/>
  <c r="B6" i="16"/>
  <c r="C6" i="16"/>
  <c r="C7" i="16"/>
  <c r="B21" i="16"/>
  <c r="C21" i="16"/>
  <c r="B36" i="16"/>
  <c r="C36" i="16"/>
  <c r="B43" i="16"/>
  <c r="C43" i="16"/>
  <c r="B6" i="15"/>
  <c r="C6" i="15"/>
  <c r="C46" i="15"/>
  <c r="B18" i="15"/>
  <c r="C18" i="15"/>
  <c r="B33" i="15"/>
  <c r="C33" i="15"/>
  <c r="B40" i="15"/>
  <c r="C40" i="15"/>
  <c r="B6" i="14"/>
  <c r="C6" i="14"/>
  <c r="B18" i="14"/>
  <c r="C18" i="14"/>
  <c r="B33" i="14"/>
  <c r="C33" i="14"/>
  <c r="B40" i="14"/>
  <c r="C40" i="14"/>
  <c r="C46" i="14"/>
  <c r="C49" i="16"/>
  <c r="B17" i="7"/>
  <c r="B7" i="7"/>
  <c r="B45" i="12"/>
  <c r="B20" i="12"/>
  <c r="C45" i="12"/>
  <c r="C42" i="12"/>
  <c r="C18" i="12"/>
  <c r="C20" i="12"/>
  <c r="C6" i="12"/>
  <c r="B42" i="12"/>
  <c r="C35" i="12"/>
  <c r="B35" i="12"/>
  <c r="B18" i="12"/>
  <c r="B6" i="12"/>
  <c r="C45" i="7"/>
  <c r="C23" i="7"/>
  <c r="C6" i="7"/>
  <c r="C17" i="7"/>
  <c r="C7" i="7"/>
  <c r="B45" i="7"/>
  <c r="C38" i="7"/>
  <c r="C51" i="7"/>
  <c r="B38" i="7"/>
  <c r="B23" i="7"/>
  <c r="B6" i="7"/>
  <c r="C40" i="5"/>
  <c r="C33" i="5"/>
  <c r="C18" i="5"/>
  <c r="B40" i="5"/>
  <c r="B33" i="5"/>
  <c r="B18" i="5"/>
  <c r="C6" i="5"/>
  <c r="B6" i="5"/>
  <c r="C18" i="3"/>
  <c r="C40" i="3"/>
  <c r="B40" i="3"/>
  <c r="C33" i="3"/>
  <c r="B33" i="3"/>
  <c r="B18" i="3"/>
  <c r="C6" i="3"/>
  <c r="B6" i="3"/>
  <c r="C21" i="1"/>
  <c r="C7" i="1"/>
  <c r="C6" i="1"/>
  <c r="C43" i="1"/>
  <c r="B43" i="1"/>
  <c r="C36" i="1"/>
  <c r="B36" i="1"/>
  <c r="B21" i="1"/>
  <c r="B7" i="1"/>
  <c r="B6" i="1"/>
  <c r="C50" i="12"/>
  <c r="C46" i="5"/>
  <c r="C46" i="3"/>
  <c r="C49" i="1"/>
</calcChain>
</file>

<file path=xl/sharedStrings.xml><?xml version="1.0" encoding="utf-8"?>
<sst xmlns="http://schemas.openxmlformats.org/spreadsheetml/2006/main" count="700" uniqueCount="189">
  <si>
    <t>New Constructs Data Key</t>
  </si>
  <si>
    <t>Original line item text</t>
  </si>
  <si>
    <t>Original line item value</t>
  </si>
  <si>
    <t>Original line item location</t>
  </si>
  <si>
    <t>notes</t>
  </si>
  <si>
    <t>income_net</t>
  </si>
  <si>
    <t>expenses_pre_tax_hidden_total</t>
  </si>
  <si>
    <t>hidden_nopat_adjustment_all_restructuring</t>
  </si>
  <si>
    <t>hidden_nopat_adjustment_foreign_currency_pre_tax_total</t>
  </si>
  <si>
    <t>hidden_nopat_adjustment_oreo_pre_tax_total</t>
  </si>
  <si>
    <t>hidden_nopat_adjustment_acquisition_merger_pre_tax_total</t>
  </si>
  <si>
    <t>hidden_nopat_adjustment_legal_regulatory_insurance_pre_tax_total</t>
  </si>
  <si>
    <t>hidden_nopat_adjustment_derivative_pre_tax_total</t>
  </si>
  <si>
    <t>hidden_nopat_adjustment_other_financing_pre_tax_total</t>
  </si>
  <si>
    <t>hidden_nopat_adjustment_other_non_recurring_pre_tax_total</t>
  </si>
  <si>
    <t>hidden_nopat_adjustment_pension_recurring</t>
  </si>
  <si>
    <t>hidden_nopat_adjustment_pension_non_recurring</t>
  </si>
  <si>
    <t>hidden_nopat_adjustment_company_defined_other_pre_tax_total</t>
  </si>
  <si>
    <t>expenses_non_operating</t>
  </si>
  <si>
    <t>expenses_derivative</t>
  </si>
  <si>
    <t>expenses_other_financing</t>
  </si>
  <si>
    <t>expenses_non_operating_company_defined_other</t>
  </si>
  <si>
    <t>expenses_acquisition_merger</t>
  </si>
  <si>
    <t>expenses_legal_regulatory_insurance</t>
  </si>
  <si>
    <t>expenses_interest</t>
  </si>
  <si>
    <t>Interest expense</t>
  </si>
  <si>
    <t>expenses_discontinued_operations</t>
  </si>
  <si>
    <t>expenses_non_operating_subsidiary_unconsolidated</t>
  </si>
  <si>
    <t>expenses_foreign_currency</t>
  </si>
  <si>
    <t>expenses_oreo</t>
  </si>
  <si>
    <t>expenses_non_operating_other</t>
  </si>
  <si>
    <t>expenses_non_recurring_write_down</t>
  </si>
  <si>
    <t>expenses_non_recurring_restructuring</t>
  </si>
  <si>
    <t>expenses_non_recurring_other</t>
  </si>
  <si>
    <t>derived_datapoints</t>
  </si>
  <si>
    <t>reserves_yoy_delta</t>
  </si>
  <si>
    <t>CALCULATED DATAPOINT</t>
  </si>
  <si>
    <t xml:space="preserve">Based on changes in reserves found here on page: </t>
  </si>
  <si>
    <t>White paper on this calc</t>
  </si>
  <si>
    <t>goodwill_amortization_adjusted</t>
  </si>
  <si>
    <t>eso_expense</t>
  </si>
  <si>
    <t>leases_operating_obligation_interest_implied</t>
  </si>
  <si>
    <t>NA</t>
  </si>
  <si>
    <t>classification_disclosure_adjustment</t>
  </si>
  <si>
    <t>non_operating_taxes</t>
  </si>
  <si>
    <t>charge_after_tax</t>
  </si>
  <si>
    <t>expenses_interest_minority</t>
  </si>
  <si>
    <t>charge_after_tax_discontinued_operations</t>
  </si>
  <si>
    <t>dividends_preferred</t>
  </si>
  <si>
    <t>dividends_preferred_redeemable_mandatorily</t>
  </si>
  <si>
    <t>charges_after_tax_other</t>
  </si>
  <si>
    <t>nopat</t>
  </si>
  <si>
    <t>See the calculation formula</t>
  </si>
  <si>
    <t>Loss on disposal of equipment and leasehold improvements</t>
  </si>
  <si>
    <t>restructuring</t>
  </si>
  <si>
    <t>pg 44</t>
  </si>
  <si>
    <t>pg 46</t>
  </si>
  <si>
    <t>pg 28</t>
  </si>
  <si>
    <t>Interest Expense</t>
  </si>
  <si>
    <t>Fair value change of derivative instruments</t>
  </si>
  <si>
    <t xml:space="preserve">Other income and  ( expenses ) </t>
  </si>
  <si>
    <t>Loss attributable to non controlling interests</t>
  </si>
  <si>
    <t>Impairment charges</t>
  </si>
  <si>
    <t>pg 34</t>
  </si>
  <si>
    <t>Goodwill impairment</t>
  </si>
  <si>
    <t>Litigation</t>
  </si>
  <si>
    <t>Amortization of debt discount and deferred loan costs</t>
  </si>
  <si>
    <t>Other income</t>
  </si>
  <si>
    <t>Change in fair value of derivative liabilities and loss on debt extinguishment</t>
  </si>
  <si>
    <t>Net loss</t>
  </si>
  <si>
    <t>Net loss attributable to common stockholders</t>
  </si>
  <si>
    <t>pg F-4</t>
  </si>
  <si>
    <t>termination costs related to the resignation of Dr. Goldberg</t>
  </si>
  <si>
    <t>Loss on extinguishment of debt</t>
  </si>
  <si>
    <t>Interest  ( expense )  income, net</t>
  </si>
  <si>
    <t>Other income  ( expense ) , net</t>
  </si>
  <si>
    <t>Less loss attributable to noncontrolling interest</t>
  </si>
  <si>
    <t>Gain on sale</t>
  </si>
  <si>
    <t>Income  ( loss )  from discontinued operations</t>
  </si>
  <si>
    <t>pg 31</t>
  </si>
  <si>
    <t>Net loss attributable to the Company</t>
  </si>
  <si>
    <t>impairment of fixed assets</t>
  </si>
  <si>
    <t>severance</t>
  </si>
  <si>
    <t>Gain on the sale of patents</t>
  </si>
  <si>
    <t>one-time professional fees</t>
  </si>
  <si>
    <t>one-time project costs</t>
  </si>
  <si>
    <t>Extinguishment of debt</t>
  </si>
  <si>
    <t>Other non operating income  ( expense ) , net</t>
  </si>
  <si>
    <t>Net income attributable to noncontrolling interests</t>
  </si>
  <si>
    <t>Consolidated net loss from discontinued operations</t>
  </si>
  <si>
    <t>pg F-34</t>
  </si>
  <si>
    <t>pg 42</t>
  </si>
  <si>
    <t>pg F-6</t>
  </si>
  <si>
    <t>pg 82</t>
  </si>
  <si>
    <t>Loss on lease termination</t>
  </si>
  <si>
    <t>Interest expense, net</t>
  </si>
  <si>
    <t>Change in fair value of warrant liability</t>
  </si>
  <si>
    <t>Recognition of beneficial conversion feature upon issuance of Series A and A-1 convertible preferred stock</t>
  </si>
  <si>
    <t>Series A and A-1 convertible preferred stock dividends and related settlement</t>
  </si>
  <si>
    <t>pg 84</t>
  </si>
  <si>
    <t>GAAP Net Income</t>
  </si>
  <si>
    <t>Total Hidden Non-Operating Expense, Net</t>
  </si>
  <si>
    <t>Hidden Total Restructuring Expenses, Net</t>
  </si>
  <si>
    <t>Hidden Foreign Currency Expenses, Net</t>
  </si>
  <si>
    <t>Hidden Other Real Estate Owned Expenses, Net</t>
  </si>
  <si>
    <t>Hidden Acquisition and Merger Expenses, Net</t>
  </si>
  <si>
    <t>Hidden Legal, Regulatory, and Insurance Expenses, Net</t>
  </si>
  <si>
    <t>Hidden Derivative Related Expenses, Net</t>
  </si>
  <si>
    <t>Hidden Other Financing Expenses, Net</t>
  </si>
  <si>
    <t>Hidden Other Non-Recurring Expenses, Net</t>
  </si>
  <si>
    <t>Hidden Recurring Pension Expenses, Net</t>
  </si>
  <si>
    <t>Hidden Non-Recurring Pension Expenses, Net</t>
  </si>
  <si>
    <t>Hidden Company Defined Other Expenses, Net</t>
  </si>
  <si>
    <t>Reported Non-Operating Expense, Net</t>
  </si>
  <si>
    <t>Reported Derivate Related Expenses, Net</t>
  </si>
  <si>
    <t>Reported Other Financing Expenses, Net</t>
  </si>
  <si>
    <t>Reported Company Defined Other Non-Operating Expenses, Net</t>
  </si>
  <si>
    <t>Reported Acquisition and Merger Expenses, Net</t>
  </si>
  <si>
    <t>Reported Legal, Regulatory, and Insurance Related Expenses, Net</t>
  </si>
  <si>
    <t>Reported Interest Expense/(Income), Net</t>
  </si>
  <si>
    <t>Reported Expenses/(Income) from Discontinued Operations, Net</t>
  </si>
  <si>
    <t>Reported Losses/(Income) from Unconsolidated Subsidiaries, Net</t>
  </si>
  <si>
    <t>Reported Foreign Currency Expenses, Net</t>
  </si>
  <si>
    <t>Reported Non-Operating Other Real Estate Owned Expense/(Income), Net</t>
  </si>
  <si>
    <t>Reported Other Non-Operating Expense/(Income), Net</t>
  </si>
  <si>
    <t>Reported Write-Downs (Non-Operating), Net</t>
  </si>
  <si>
    <t>Reported Restructuring Expenses, Net</t>
  </si>
  <si>
    <t>Reported Other Non-Recurring Expense/(Income), Net</t>
  </si>
  <si>
    <t>Total Derived Data for the Net Income to NOPAT Reconciliation</t>
  </si>
  <si>
    <t>Change in Total Reserves</t>
  </si>
  <si>
    <t>Goodwill Amortization Expense, Net</t>
  </si>
  <si>
    <t>ESO Expense (Employee Stock Options)</t>
  </si>
  <si>
    <t>Interest for PV of Operating Leases</t>
  </si>
  <si>
    <t>Classification Disclosure Adjustment</t>
  </si>
  <si>
    <t>Non-Operating Tax Adjustment</t>
  </si>
  <si>
    <t>Reported After-Tax Non-Operating Expense/(Income), Net</t>
  </si>
  <si>
    <t>Reported Minority Interest Expense, Net</t>
  </si>
  <si>
    <t>Reported Loss/(Gain) from Discontinued Operations After-Tax, Net</t>
  </si>
  <si>
    <t>Reported Preferred Dividends, Net</t>
  </si>
  <si>
    <t>Reported Dividends on Redeemable Preferred Stock, Net</t>
  </si>
  <si>
    <t>Reported Other After-Tax Charges, Net</t>
  </si>
  <si>
    <t>NOPAT (Net Operating Profit After Tax)</t>
  </si>
  <si>
    <t>This case study supports the backtest dataset: Detailed Net Income to NOPAT Reconciliation</t>
  </si>
  <si>
    <t>pg 78</t>
  </si>
  <si>
    <t>Interest income</t>
  </si>
  <si>
    <t>Other, net</t>
  </si>
  <si>
    <t>pg 105</t>
  </si>
  <si>
    <t>write-downs</t>
  </si>
  <si>
    <t>Net income (loss)</t>
  </si>
  <si>
    <t>Income  ( loss )  from discontinued operations, net of tax</t>
  </si>
  <si>
    <t>Restructuring costs, net</t>
  </si>
  <si>
    <t>Impairment of goodwill, intangibles and other assets</t>
  </si>
  <si>
    <t>Other expense  ( income ) , net</t>
  </si>
  <si>
    <t>pg 67</t>
  </si>
  <si>
    <t>Prior service cost (credit)</t>
  </si>
  <si>
    <t>Net income ( loss )</t>
  </si>
  <si>
    <t>pg 51</t>
  </si>
  <si>
    <t>Mandatory convertible preferred dividends</t>
  </si>
  <si>
    <t>Earnings from discontinued operations, net of income taxes</t>
  </si>
  <si>
    <t>Other non operating expenses</t>
  </si>
  <si>
    <t>pg 63</t>
  </si>
  <si>
    <t>pretax transaction-related costs</t>
  </si>
  <si>
    <t>pg 85</t>
  </si>
  <si>
    <t>Facility exit and other related</t>
  </si>
  <si>
    <t>Employee severance related</t>
  </si>
  <si>
    <t>pg 55</t>
  </si>
  <si>
    <t>Impairment charges on intangible assets</t>
  </si>
  <si>
    <t>Net earnings attributable to common stockholders</t>
  </si>
  <si>
    <t>pg 90</t>
  </si>
  <si>
    <t>Less: cumulative dividends on subsidiary preferred stock</t>
  </si>
  <si>
    <t>pg 47</t>
  </si>
  <si>
    <t>Loss from discontinued operations, net of tax (Note 22)</t>
  </si>
  <si>
    <t>Net loss attributable to noncontrolling interests</t>
  </si>
  <si>
    <t>pg 87</t>
  </si>
  <si>
    <t>Licensing agreements income</t>
  </si>
  <si>
    <t>Non-service pension and OPEB income</t>
  </si>
  <si>
    <t>Automotive interest expense</t>
  </si>
  <si>
    <t>Other</t>
  </si>
  <si>
    <t>Revaluation of investments</t>
  </si>
  <si>
    <t>pg 93</t>
  </si>
  <si>
    <t>ignition switch related legal matters</t>
  </si>
  <si>
    <t>pg 86</t>
  </si>
  <si>
    <t>non-cash asset impairments and other charges</t>
  </si>
  <si>
    <t>non-cash accelerated depreciation</t>
  </si>
  <si>
    <t>employee separation charges</t>
  </si>
  <si>
    <t>employee separation and other charges</t>
  </si>
  <si>
    <t>Net income (loss) attributable to common stockholders</t>
  </si>
  <si>
    <t xml:space="preserve">More details about this backtest dataset: </t>
  </si>
  <si>
    <t>https://www.newconstructs.com/data/detailed-net-income-to-nopat/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</si>
</sst>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2"/>
    <xf numFmtId="44" fontId="0" fillId="0" borderId="0" xfId="1" applyFont="1"/>
    <xf numFmtId="0" fontId="4" fillId="0" borderId="0" xfId="0" applyFont="1"/>
    <xf numFmtId="0" fontId="2" fillId="0" borderId="0" xfId="0" applyFont="1"/>
    <xf numFmtId="44" fontId="2" fillId="0" borderId="0" xfId="1" applyFont="1"/>
    <xf numFmtId="44" fontId="0" fillId="0" borderId="0" xfId="0" applyNumberFormat="1"/>
    <xf numFmtId="0" fontId="0" fillId="0" borderId="0" xfId="0" applyFont="1"/>
    <xf numFmtId="44" fontId="1" fillId="0" borderId="0" xfId="1" applyFont="1"/>
    <xf numFmtId="1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2" applyBorder="1" applyAlignment="1">
      <alignment horizontal="left"/>
    </xf>
    <xf numFmtId="0" fontId="7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non-operating-tax-adjustment/" TargetMode="External"/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change-in-total-reserves/" TargetMode="External"/><Relationship Id="rId4" Type="http://schemas.openxmlformats.org/officeDocument/2006/relationships/hyperlink" Target="https://www.newconstructs.com/data/detailed-net-income-to-no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36A3-8545-E245-B8AC-42A442DB0066}">
  <dimension ref="A1:E51"/>
  <sheetViews>
    <sheetView tabSelected="1"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70</v>
      </c>
      <c r="C5" s="2">
        <v>-39716000</v>
      </c>
      <c r="D5" t="s">
        <v>55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C7+C13+C18</f>
        <v>1656000</v>
      </c>
    </row>
    <row r="7" spans="1:5" x14ac:dyDescent="0.2">
      <c r="A7" t="s">
        <v>102</v>
      </c>
      <c r="B7" s="4" t="str">
        <f>"SUM of items in "&amp;A7</f>
        <v>SUM of items in Hidden Total Restructuring Expenses, Net</v>
      </c>
      <c r="C7" s="5">
        <f>SUM(C8:C10)</f>
        <v>1656000</v>
      </c>
    </row>
    <row r="8" spans="1:5" x14ac:dyDescent="0.2">
      <c r="B8" t="s">
        <v>53</v>
      </c>
      <c r="C8" s="2">
        <v>1360000</v>
      </c>
      <c r="D8" t="s">
        <v>56</v>
      </c>
    </row>
    <row r="9" spans="1:5" x14ac:dyDescent="0.2">
      <c r="B9" t="s">
        <v>54</v>
      </c>
      <c r="C9" s="2">
        <v>260000</v>
      </c>
      <c r="D9" t="s">
        <v>57</v>
      </c>
    </row>
    <row r="10" spans="1:5" x14ac:dyDescent="0.2">
      <c r="B10" t="s">
        <v>54</v>
      </c>
      <c r="C10" s="2">
        <v>36000</v>
      </c>
      <c r="D10" t="s">
        <v>57</v>
      </c>
    </row>
    <row r="11" spans="1:5" x14ac:dyDescent="0.2">
      <c r="A11" t="s">
        <v>103</v>
      </c>
      <c r="C11" s="2">
        <v>0</v>
      </c>
    </row>
    <row r="12" spans="1:5" x14ac:dyDescent="0.2">
      <c r="A12" t="s">
        <v>104</v>
      </c>
      <c r="C12" s="2">
        <v>0</v>
      </c>
    </row>
    <row r="13" spans="1:5" x14ac:dyDescent="0.2">
      <c r="A13" t="s">
        <v>105</v>
      </c>
      <c r="C13" s="2">
        <v>0</v>
      </c>
    </row>
    <row r="14" spans="1:5" x14ac:dyDescent="0.2">
      <c r="A14" t="s">
        <v>106</v>
      </c>
      <c r="C14" s="2">
        <v>0</v>
      </c>
    </row>
    <row r="15" spans="1:5" x14ac:dyDescent="0.2">
      <c r="A15" t="s">
        <v>107</v>
      </c>
      <c r="C15" s="2">
        <v>0</v>
      </c>
    </row>
    <row r="16" spans="1:5" x14ac:dyDescent="0.2">
      <c r="A16" t="s">
        <v>108</v>
      </c>
      <c r="C16" s="2">
        <v>0</v>
      </c>
    </row>
    <row r="17" spans="1:4" x14ac:dyDescent="0.2">
      <c r="A17" t="s">
        <v>109</v>
      </c>
      <c r="C17" s="2">
        <v>0</v>
      </c>
    </row>
    <row r="18" spans="1:4" x14ac:dyDescent="0.2">
      <c r="A18" t="s">
        <v>110</v>
      </c>
      <c r="B18" s="4"/>
      <c r="C18" s="5">
        <v>0</v>
      </c>
    </row>
    <row r="19" spans="1:4" x14ac:dyDescent="0.2">
      <c r="A19" t="s">
        <v>111</v>
      </c>
      <c r="C19" s="2">
        <v>0</v>
      </c>
    </row>
    <row r="20" spans="1:4" x14ac:dyDescent="0.2">
      <c r="A20" t="s">
        <v>112</v>
      </c>
      <c r="C20" s="2">
        <v>0</v>
      </c>
    </row>
    <row r="21" spans="1:4" x14ac:dyDescent="0.2">
      <c r="A21" s="3" t="s">
        <v>113</v>
      </c>
      <c r="B21" s="4" t="str">
        <f>"TOTAL VALUE of items in "&amp;A21</f>
        <v>TOTAL VALUE of items in Reported Non-Operating Expense, Net</v>
      </c>
      <c r="C21" s="5">
        <f>C22+C24+C27+C33</f>
        <v>35206000</v>
      </c>
    </row>
    <row r="22" spans="1:4" x14ac:dyDescent="0.2">
      <c r="A22" t="s">
        <v>114</v>
      </c>
      <c r="B22" t="s">
        <v>59</v>
      </c>
      <c r="C22" s="2">
        <v>-596000</v>
      </c>
      <c r="D22" t="s">
        <v>55</v>
      </c>
    </row>
    <row r="23" spans="1:4" x14ac:dyDescent="0.2">
      <c r="A23" t="s">
        <v>115</v>
      </c>
      <c r="C23" s="2">
        <v>0</v>
      </c>
    </row>
    <row r="24" spans="1:4" x14ac:dyDescent="0.2">
      <c r="A24" t="s">
        <v>116</v>
      </c>
      <c r="B24" t="s">
        <v>60</v>
      </c>
      <c r="C24" s="2">
        <v>24000</v>
      </c>
      <c r="D24" t="s">
        <v>55</v>
      </c>
    </row>
    <row r="25" spans="1:4" x14ac:dyDescent="0.2">
      <c r="A25" t="s">
        <v>117</v>
      </c>
      <c r="C25" s="2">
        <v>0</v>
      </c>
    </row>
    <row r="26" spans="1:4" x14ac:dyDescent="0.2">
      <c r="A26" t="s">
        <v>118</v>
      </c>
      <c r="C26" s="2">
        <v>0</v>
      </c>
    </row>
    <row r="27" spans="1:4" x14ac:dyDescent="0.2">
      <c r="A27" t="s">
        <v>119</v>
      </c>
      <c r="B27" s="7" t="s">
        <v>58</v>
      </c>
      <c r="C27" s="8">
        <v>2697000</v>
      </c>
      <c r="D27" t="s">
        <v>55</v>
      </c>
    </row>
    <row r="28" spans="1:4" x14ac:dyDescent="0.2">
      <c r="A28" t="s">
        <v>120</v>
      </c>
      <c r="C28" s="2">
        <v>0</v>
      </c>
    </row>
    <row r="29" spans="1:4" x14ac:dyDescent="0.2">
      <c r="A29" t="s">
        <v>121</v>
      </c>
      <c r="C29" s="2">
        <v>0</v>
      </c>
    </row>
    <row r="30" spans="1:4" x14ac:dyDescent="0.2">
      <c r="A30" t="s">
        <v>122</v>
      </c>
      <c r="C30" s="2">
        <v>0</v>
      </c>
    </row>
    <row r="31" spans="1:4" x14ac:dyDescent="0.2">
      <c r="A31" t="s">
        <v>123</v>
      </c>
      <c r="C31" s="2">
        <v>0</v>
      </c>
    </row>
    <row r="32" spans="1:4" x14ac:dyDescent="0.2">
      <c r="A32" t="s">
        <v>124</v>
      </c>
      <c r="B32" s="4"/>
      <c r="C32" s="5"/>
    </row>
    <row r="33" spans="1:5" x14ac:dyDescent="0.2">
      <c r="A33" t="s">
        <v>125</v>
      </c>
      <c r="B33" t="s">
        <v>62</v>
      </c>
      <c r="C33" s="2">
        <v>33081000</v>
      </c>
      <c r="D33" t="s">
        <v>55</v>
      </c>
    </row>
    <row r="34" spans="1:5" x14ac:dyDescent="0.2">
      <c r="A34" t="s">
        <v>126</v>
      </c>
      <c r="C34" s="2">
        <v>0</v>
      </c>
    </row>
    <row r="35" spans="1:5" x14ac:dyDescent="0.2">
      <c r="A35" t="s">
        <v>127</v>
      </c>
      <c r="C35" s="2">
        <v>0</v>
      </c>
    </row>
    <row r="36" spans="1:5" x14ac:dyDescent="0.2">
      <c r="A36" s="3" t="s">
        <v>128</v>
      </c>
      <c r="B36" s="4" t="str">
        <f>"TOTAL VALUE of items in "&amp;A36</f>
        <v>TOTAL VALUE of items in Total Derived Data for the Net Income to NOPAT Reconciliation</v>
      </c>
      <c r="C36" s="5">
        <f>C37+C38+C39+C40+C41+C42</f>
        <v>-5148250.1093798596</v>
      </c>
    </row>
    <row r="37" spans="1:5" x14ac:dyDescent="0.2">
      <c r="A37" t="s">
        <v>129</v>
      </c>
      <c r="B37" t="s">
        <v>36</v>
      </c>
      <c r="C37" s="2">
        <v>-811000</v>
      </c>
      <c r="D37" t="s">
        <v>37</v>
      </c>
      <c r="E37" s="1" t="s">
        <v>38</v>
      </c>
    </row>
    <row r="38" spans="1:5" x14ac:dyDescent="0.2">
      <c r="A38" t="s">
        <v>130</v>
      </c>
      <c r="C38" s="2">
        <v>0</v>
      </c>
    </row>
    <row r="39" spans="1:5" x14ac:dyDescent="0.2">
      <c r="A39" t="s">
        <v>131</v>
      </c>
      <c r="C39" s="2">
        <v>0</v>
      </c>
    </row>
    <row r="40" spans="1:5" x14ac:dyDescent="0.2">
      <c r="A40" t="s">
        <v>132</v>
      </c>
      <c r="B40" t="s">
        <v>36</v>
      </c>
      <c r="C40" s="2">
        <v>73914.319771299997</v>
      </c>
      <c r="D40" t="s">
        <v>42</v>
      </c>
      <c r="E40" s="1" t="s">
        <v>38</v>
      </c>
    </row>
    <row r="41" spans="1:5" x14ac:dyDescent="0.2">
      <c r="A41" t="s">
        <v>133</v>
      </c>
      <c r="C41" s="2">
        <v>0</v>
      </c>
    </row>
    <row r="42" spans="1:5" x14ac:dyDescent="0.2">
      <c r="A42" t="s">
        <v>134</v>
      </c>
      <c r="B42" t="s">
        <v>36</v>
      </c>
      <c r="C42" s="2">
        <v>-4411164.4291511597</v>
      </c>
      <c r="D42" t="s">
        <v>42</v>
      </c>
      <c r="E42" s="1" t="s">
        <v>38</v>
      </c>
    </row>
    <row r="43" spans="1:5" x14ac:dyDescent="0.2">
      <c r="A43" s="3" t="s">
        <v>135</v>
      </c>
      <c r="B43" s="4" t="str">
        <f>"TOTAL VALUE of items in "&amp;A43</f>
        <v>TOTAL VALUE of items in Reported After-Tax Non-Operating Expense/(Income), Net</v>
      </c>
      <c r="C43" s="5">
        <f>C44+C48</f>
        <v>-1224000</v>
      </c>
    </row>
    <row r="44" spans="1:5" x14ac:dyDescent="0.2">
      <c r="A44" t="s">
        <v>136</v>
      </c>
      <c r="B44" t="s">
        <v>61</v>
      </c>
      <c r="C44" s="2">
        <v>-1224000</v>
      </c>
      <c r="D44" t="s">
        <v>55</v>
      </c>
    </row>
    <row r="45" spans="1:5" x14ac:dyDescent="0.2">
      <c r="A45" t="s">
        <v>137</v>
      </c>
      <c r="C45" s="2">
        <v>0</v>
      </c>
    </row>
    <row r="46" spans="1:5" x14ac:dyDescent="0.2">
      <c r="A46" t="s">
        <v>138</v>
      </c>
      <c r="C46" s="2">
        <v>0</v>
      </c>
    </row>
    <row r="47" spans="1:5" x14ac:dyDescent="0.2">
      <c r="A47" t="s">
        <v>139</v>
      </c>
      <c r="C47" s="2">
        <v>0</v>
      </c>
    </row>
    <row r="48" spans="1:5" x14ac:dyDescent="0.2">
      <c r="A48" t="s">
        <v>140</v>
      </c>
      <c r="C48" s="2">
        <v>0</v>
      </c>
    </row>
    <row r="49" spans="1:4" x14ac:dyDescent="0.2">
      <c r="A49" s="3" t="s">
        <v>141</v>
      </c>
      <c r="B49" s="4"/>
      <c r="C49" s="5">
        <f>C5+C6+C21+C36+C43</f>
        <v>-9226250.1093798596</v>
      </c>
      <c r="D49" t="s">
        <v>52</v>
      </c>
    </row>
    <row r="51" spans="1:4" x14ac:dyDescent="0.2">
      <c r="C51" s="6"/>
    </row>
  </sheetData>
  <hyperlinks>
    <hyperlink ref="E37" r:id="rId1" xr:uid="{CB26A49B-935E-3A42-B9CE-28B68AA5766C}"/>
    <hyperlink ref="E40" r:id="rId2" xr:uid="{EA539B5D-A72A-AE45-AA26-7650D2F3EA33}"/>
    <hyperlink ref="E42" r:id="rId3" xr:uid="{731BA22C-AF45-8243-8EA3-593144801D16}"/>
    <hyperlink ref="B2" r:id="rId4" xr:uid="{3299BBFA-7265-F74C-8A45-9B8E9B2424C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30A8-FE45-3947-8E9E-7F874A91650E}">
  <dimension ref="A1:E48"/>
  <sheetViews>
    <sheetView workbookViewId="0"/>
  </sheetViews>
  <sheetFormatPr baseColWidth="10" defaultRowHeight="16" x14ac:dyDescent="0.2"/>
  <cols>
    <col min="1" max="1" width="59.33203125" bestFit="1" customWidth="1"/>
    <col min="2" max="2" width="64.6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69</v>
      </c>
      <c r="C5" s="2">
        <v>-42084000</v>
      </c>
      <c r="D5" t="s">
        <v>63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C7+C10+C15</f>
        <v>0</v>
      </c>
    </row>
    <row r="7" spans="1:5" x14ac:dyDescent="0.2">
      <c r="A7" t="s">
        <v>102</v>
      </c>
      <c r="B7" s="4"/>
      <c r="C7" s="5">
        <v>0</v>
      </c>
    </row>
    <row r="8" spans="1:5" x14ac:dyDescent="0.2">
      <c r="A8" t="s">
        <v>103</v>
      </c>
      <c r="C8" s="2">
        <v>0</v>
      </c>
    </row>
    <row r="9" spans="1:5" x14ac:dyDescent="0.2">
      <c r="A9" t="s">
        <v>104</v>
      </c>
      <c r="C9" s="2">
        <v>0</v>
      </c>
    </row>
    <row r="10" spans="1:5" x14ac:dyDescent="0.2">
      <c r="A10" t="s">
        <v>105</v>
      </c>
      <c r="C10" s="2">
        <v>0</v>
      </c>
    </row>
    <row r="11" spans="1:5" x14ac:dyDescent="0.2">
      <c r="A11" t="s">
        <v>106</v>
      </c>
      <c r="C11" s="2">
        <v>0</v>
      </c>
    </row>
    <row r="12" spans="1:5" x14ac:dyDescent="0.2">
      <c r="A12" t="s">
        <v>107</v>
      </c>
      <c r="C12" s="2">
        <v>0</v>
      </c>
    </row>
    <row r="13" spans="1:5" x14ac:dyDescent="0.2">
      <c r="A13" t="s">
        <v>108</v>
      </c>
      <c r="C13" s="2">
        <v>0</v>
      </c>
    </row>
    <row r="14" spans="1:5" x14ac:dyDescent="0.2">
      <c r="A14" t="s">
        <v>109</v>
      </c>
      <c r="C14" s="2">
        <v>0</v>
      </c>
    </row>
    <row r="15" spans="1:5" x14ac:dyDescent="0.2">
      <c r="A15" t="s">
        <v>110</v>
      </c>
      <c r="B15" s="4"/>
      <c r="C15" s="5">
        <v>0</v>
      </c>
    </row>
    <row r="16" spans="1:5" x14ac:dyDescent="0.2">
      <c r="A16" t="s">
        <v>111</v>
      </c>
      <c r="C16" s="2">
        <v>0</v>
      </c>
    </row>
    <row r="17" spans="1:4" x14ac:dyDescent="0.2">
      <c r="A17" t="s">
        <v>112</v>
      </c>
      <c r="C17" s="2">
        <v>0</v>
      </c>
    </row>
    <row r="18" spans="1:4" x14ac:dyDescent="0.2">
      <c r="A18" s="3" t="s">
        <v>113</v>
      </c>
      <c r="B18" s="4" t="str">
        <f>"TOTAL VALUE of items in "&amp;A18</f>
        <v>TOTAL VALUE of items in Reported Non-Operating Expense, Net</v>
      </c>
      <c r="C18" s="5">
        <f>C19+C20+C21+C23+C24+C29+C30</f>
        <v>28638000</v>
      </c>
    </row>
    <row r="19" spans="1:4" x14ac:dyDescent="0.2">
      <c r="A19" t="s">
        <v>114</v>
      </c>
      <c r="C19" s="2">
        <v>0</v>
      </c>
    </row>
    <row r="20" spans="1:4" x14ac:dyDescent="0.2">
      <c r="A20" t="s">
        <v>115</v>
      </c>
      <c r="B20" t="s">
        <v>66</v>
      </c>
      <c r="C20" s="2">
        <v>1042000</v>
      </c>
      <c r="D20" t="s">
        <v>63</v>
      </c>
    </row>
    <row r="21" spans="1:4" x14ac:dyDescent="0.2">
      <c r="A21" t="s">
        <v>116</v>
      </c>
      <c r="B21" t="s">
        <v>67</v>
      </c>
      <c r="C21" s="2">
        <v>-1063000</v>
      </c>
      <c r="D21" t="s">
        <v>63</v>
      </c>
    </row>
    <row r="22" spans="1:4" x14ac:dyDescent="0.2">
      <c r="A22" t="s">
        <v>117</v>
      </c>
      <c r="C22" s="2">
        <v>0</v>
      </c>
    </row>
    <row r="23" spans="1:4" x14ac:dyDescent="0.2">
      <c r="A23" t="s">
        <v>118</v>
      </c>
      <c r="B23" t="s">
        <v>65</v>
      </c>
      <c r="C23" s="2">
        <v>187000</v>
      </c>
      <c r="D23" t="s">
        <v>63</v>
      </c>
    </row>
    <row r="24" spans="1:4" x14ac:dyDescent="0.2">
      <c r="A24" t="s">
        <v>119</v>
      </c>
      <c r="B24" s="7"/>
      <c r="C24" s="8">
        <v>0</v>
      </c>
    </row>
    <row r="25" spans="1:4" x14ac:dyDescent="0.2">
      <c r="A25" t="s">
        <v>120</v>
      </c>
      <c r="C25" s="2">
        <v>0</v>
      </c>
    </row>
    <row r="26" spans="1:4" x14ac:dyDescent="0.2">
      <c r="A26" t="s">
        <v>121</v>
      </c>
      <c r="C26" s="2">
        <v>0</v>
      </c>
    </row>
    <row r="27" spans="1:4" x14ac:dyDescent="0.2">
      <c r="A27" t="s">
        <v>122</v>
      </c>
      <c r="C27" s="2">
        <v>0</v>
      </c>
    </row>
    <row r="28" spans="1:4" x14ac:dyDescent="0.2">
      <c r="A28" t="s">
        <v>123</v>
      </c>
      <c r="C28" s="2">
        <v>0</v>
      </c>
    </row>
    <row r="29" spans="1:4" x14ac:dyDescent="0.2">
      <c r="A29" t="s">
        <v>124</v>
      </c>
      <c r="B29" s="7" t="s">
        <v>68</v>
      </c>
      <c r="C29" s="8">
        <v>27134000</v>
      </c>
      <c r="D29" t="s">
        <v>63</v>
      </c>
    </row>
    <row r="30" spans="1:4" x14ac:dyDescent="0.2">
      <c r="A30" t="s">
        <v>125</v>
      </c>
      <c r="B30" t="s">
        <v>64</v>
      </c>
      <c r="C30" s="2">
        <v>1338000</v>
      </c>
      <c r="D30" t="s">
        <v>63</v>
      </c>
    </row>
    <row r="31" spans="1:4" x14ac:dyDescent="0.2">
      <c r="A31" t="s">
        <v>126</v>
      </c>
      <c r="C31" s="2">
        <v>0</v>
      </c>
    </row>
    <row r="32" spans="1:4" x14ac:dyDescent="0.2">
      <c r="A32" t="s">
        <v>127</v>
      </c>
      <c r="C32" s="2">
        <v>0</v>
      </c>
    </row>
    <row r="33" spans="1:5" x14ac:dyDescent="0.2">
      <c r="A33" s="3" t="s">
        <v>128</v>
      </c>
      <c r="B33" s="4" t="str">
        <f>"TOTAL VALUE of items in "&amp;A33</f>
        <v>TOTAL VALUE of items in Total Derived Data for the Net Income to NOPAT Reconciliation</v>
      </c>
      <c r="C33" s="5">
        <f>C34+C35+C36+C37+C38+C39</f>
        <v>185292.4351054772</v>
      </c>
    </row>
    <row r="34" spans="1:5" x14ac:dyDescent="0.2">
      <c r="A34" t="s">
        <v>129</v>
      </c>
      <c r="B34" t="s">
        <v>36</v>
      </c>
      <c r="C34" s="2">
        <v>100000</v>
      </c>
      <c r="D34" t="s">
        <v>37</v>
      </c>
      <c r="E34" s="1" t="s">
        <v>38</v>
      </c>
    </row>
    <row r="35" spans="1:5" x14ac:dyDescent="0.2">
      <c r="A35" t="s">
        <v>130</v>
      </c>
      <c r="C35" s="2">
        <v>0</v>
      </c>
    </row>
    <row r="36" spans="1:5" x14ac:dyDescent="0.2">
      <c r="A36" t="s">
        <v>131</v>
      </c>
      <c r="C36" s="2">
        <v>0</v>
      </c>
    </row>
    <row r="37" spans="1:5" x14ac:dyDescent="0.2">
      <c r="A37" t="s">
        <v>132</v>
      </c>
      <c r="B37" t="s">
        <v>36</v>
      </c>
      <c r="C37" s="2">
        <v>85292.435105477198</v>
      </c>
      <c r="D37" t="s">
        <v>42</v>
      </c>
      <c r="E37" s="1" t="s">
        <v>38</v>
      </c>
    </row>
    <row r="38" spans="1:5" x14ac:dyDescent="0.2">
      <c r="A38" t="s">
        <v>133</v>
      </c>
      <c r="C38" s="2">
        <v>0</v>
      </c>
    </row>
    <row r="39" spans="1:5" x14ac:dyDescent="0.2">
      <c r="A39" t="s">
        <v>134</v>
      </c>
      <c r="B39" t="s">
        <v>36</v>
      </c>
      <c r="C39" s="2">
        <v>0</v>
      </c>
      <c r="D39" t="s">
        <v>42</v>
      </c>
      <c r="E39" s="1" t="s">
        <v>38</v>
      </c>
    </row>
    <row r="40" spans="1:5" x14ac:dyDescent="0.2">
      <c r="A40" s="3" t="s">
        <v>135</v>
      </c>
      <c r="B40" s="4" t="str">
        <f>"TOTAL VALUE of items in "&amp;A40</f>
        <v>TOTAL VALUE of items in Reported After-Tax Non-Operating Expense/(Income), Net</v>
      </c>
      <c r="C40" s="5">
        <f>C41+C45</f>
        <v>0</v>
      </c>
    </row>
    <row r="41" spans="1:5" x14ac:dyDescent="0.2">
      <c r="A41" t="s">
        <v>136</v>
      </c>
      <c r="C41" s="2">
        <v>0</v>
      </c>
      <c r="D41" t="s">
        <v>55</v>
      </c>
    </row>
    <row r="42" spans="1:5" x14ac:dyDescent="0.2">
      <c r="A42" t="s">
        <v>137</v>
      </c>
      <c r="C42" s="2">
        <v>0</v>
      </c>
    </row>
    <row r="43" spans="1:5" x14ac:dyDescent="0.2">
      <c r="A43" t="s">
        <v>138</v>
      </c>
      <c r="C43" s="2">
        <v>0</v>
      </c>
    </row>
    <row r="44" spans="1:5" x14ac:dyDescent="0.2">
      <c r="A44" t="s">
        <v>139</v>
      </c>
      <c r="C44" s="2">
        <v>0</v>
      </c>
    </row>
    <row r="45" spans="1:5" x14ac:dyDescent="0.2">
      <c r="A45" t="s">
        <v>140</v>
      </c>
      <c r="C45" s="2">
        <v>0</v>
      </c>
    </row>
    <row r="46" spans="1:5" x14ac:dyDescent="0.2">
      <c r="A46" s="3" t="s">
        <v>141</v>
      </c>
      <c r="B46" s="4"/>
      <c r="C46" s="5">
        <f>C5+C6+C18+C33+C40</f>
        <v>-13260707.564894523</v>
      </c>
      <c r="D46" t="s">
        <v>52</v>
      </c>
    </row>
    <row r="48" spans="1:5" x14ac:dyDescent="0.2">
      <c r="C48" s="6"/>
    </row>
  </sheetData>
  <hyperlinks>
    <hyperlink ref="E34" r:id="rId1" xr:uid="{410644E7-3261-E44A-A7C4-4FC995FBF14B}"/>
    <hyperlink ref="E37" r:id="rId2" xr:uid="{16BC5CBE-08F9-2B4E-AC2B-4D6F83ECEA49}"/>
    <hyperlink ref="E39" r:id="rId3" xr:uid="{B2E1B173-30D8-4D42-A523-BEB63277FFD4}"/>
    <hyperlink ref="B2" r:id="rId4" xr:uid="{20D07B46-B3E7-7B4D-98E1-3BFFD222EB20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9A8B-FAAE-304E-8F84-0E5C6C6CBDD8}">
  <dimension ref="A1:E48"/>
  <sheetViews>
    <sheetView workbookViewId="0"/>
  </sheetViews>
  <sheetFormatPr baseColWidth="10" defaultRowHeight="16" x14ac:dyDescent="0.2"/>
  <cols>
    <col min="1" max="1" width="59.33203125" bestFit="1" customWidth="1"/>
    <col min="2" max="2" width="64.6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69</v>
      </c>
      <c r="C5" s="2">
        <v>-16113937</v>
      </c>
      <c r="D5" t="s">
        <v>71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C7+C10+C15</f>
        <v>1100000</v>
      </c>
    </row>
    <row r="7" spans="1:5" x14ac:dyDescent="0.2">
      <c r="A7" t="s">
        <v>102</v>
      </c>
      <c r="B7" s="7" t="s">
        <v>72</v>
      </c>
      <c r="C7" s="8">
        <v>1100000</v>
      </c>
      <c r="D7" t="s">
        <v>79</v>
      </c>
    </row>
    <row r="8" spans="1:5" x14ac:dyDescent="0.2">
      <c r="A8" t="s">
        <v>103</v>
      </c>
      <c r="C8" s="2">
        <v>0</v>
      </c>
    </row>
    <row r="9" spans="1:5" x14ac:dyDescent="0.2">
      <c r="A9" t="s">
        <v>104</v>
      </c>
      <c r="C9" s="2">
        <v>0</v>
      </c>
    </row>
    <row r="10" spans="1:5" x14ac:dyDescent="0.2">
      <c r="A10" t="s">
        <v>105</v>
      </c>
      <c r="C10" s="2">
        <v>0</v>
      </c>
    </row>
    <row r="11" spans="1:5" x14ac:dyDescent="0.2">
      <c r="A11" t="s">
        <v>106</v>
      </c>
      <c r="C11" s="2">
        <v>0</v>
      </c>
    </row>
    <row r="12" spans="1:5" x14ac:dyDescent="0.2">
      <c r="A12" t="s">
        <v>107</v>
      </c>
      <c r="C12" s="2">
        <v>0</v>
      </c>
    </row>
    <row r="13" spans="1:5" x14ac:dyDescent="0.2">
      <c r="A13" t="s">
        <v>108</v>
      </c>
      <c r="C13" s="2">
        <v>0</v>
      </c>
    </row>
    <row r="14" spans="1:5" x14ac:dyDescent="0.2">
      <c r="A14" t="s">
        <v>109</v>
      </c>
      <c r="C14" s="2">
        <v>0</v>
      </c>
    </row>
    <row r="15" spans="1:5" x14ac:dyDescent="0.2">
      <c r="A15" t="s">
        <v>110</v>
      </c>
      <c r="B15" s="4"/>
      <c r="C15" s="5">
        <v>0</v>
      </c>
    </row>
    <row r="16" spans="1:5" x14ac:dyDescent="0.2">
      <c r="A16" t="s">
        <v>111</v>
      </c>
      <c r="C16" s="2">
        <v>0</v>
      </c>
    </row>
    <row r="17" spans="1:4" x14ac:dyDescent="0.2">
      <c r="A17" t="s">
        <v>112</v>
      </c>
      <c r="C17" s="2">
        <v>0</v>
      </c>
    </row>
    <row r="18" spans="1:4" x14ac:dyDescent="0.2">
      <c r="A18" s="3" t="s">
        <v>113</v>
      </c>
      <c r="B18" s="4" t="str">
        <f>"TOTAL VALUE of items in "&amp;A18</f>
        <v>TOTAL VALUE of items in Reported Non-Operating Expense, Net</v>
      </c>
      <c r="C18" s="5">
        <f>C21+C24+C32</f>
        <v>5321270</v>
      </c>
    </row>
    <row r="19" spans="1:4" x14ac:dyDescent="0.2">
      <c r="A19" t="s">
        <v>114</v>
      </c>
      <c r="C19" s="2">
        <v>0</v>
      </c>
    </row>
    <row r="20" spans="1:4" x14ac:dyDescent="0.2">
      <c r="A20" t="s">
        <v>115</v>
      </c>
      <c r="C20" s="2">
        <v>0</v>
      </c>
    </row>
    <row r="21" spans="1:4" x14ac:dyDescent="0.2">
      <c r="A21" t="s">
        <v>116</v>
      </c>
      <c r="B21" t="s">
        <v>75</v>
      </c>
      <c r="C21" s="2">
        <v>-1145</v>
      </c>
      <c r="D21" t="s">
        <v>71</v>
      </c>
    </row>
    <row r="22" spans="1:4" x14ac:dyDescent="0.2">
      <c r="A22" t="s">
        <v>117</v>
      </c>
      <c r="C22" s="2">
        <v>0</v>
      </c>
    </row>
    <row r="23" spans="1:4" x14ac:dyDescent="0.2">
      <c r="A23" t="s">
        <v>118</v>
      </c>
      <c r="C23" s="2">
        <v>0</v>
      </c>
    </row>
    <row r="24" spans="1:4" x14ac:dyDescent="0.2">
      <c r="A24" t="s">
        <v>119</v>
      </c>
      <c r="B24" s="7" t="s">
        <v>74</v>
      </c>
      <c r="C24" s="2">
        <v>30799</v>
      </c>
      <c r="D24" t="s">
        <v>71</v>
      </c>
    </row>
    <row r="25" spans="1:4" x14ac:dyDescent="0.2">
      <c r="A25" t="s">
        <v>120</v>
      </c>
      <c r="C25" s="2">
        <v>0</v>
      </c>
    </row>
    <row r="26" spans="1:4" x14ac:dyDescent="0.2">
      <c r="A26" t="s">
        <v>121</v>
      </c>
      <c r="C26" s="2">
        <v>0</v>
      </c>
    </row>
    <row r="27" spans="1:4" x14ac:dyDescent="0.2">
      <c r="A27" t="s">
        <v>122</v>
      </c>
      <c r="C27" s="2">
        <v>0</v>
      </c>
    </row>
    <row r="28" spans="1:4" x14ac:dyDescent="0.2">
      <c r="A28" t="s">
        <v>123</v>
      </c>
      <c r="C28" s="2">
        <v>0</v>
      </c>
    </row>
    <row r="29" spans="1:4" x14ac:dyDescent="0.2">
      <c r="A29" t="s">
        <v>124</v>
      </c>
      <c r="B29" s="7"/>
      <c r="C29" s="8">
        <v>0</v>
      </c>
    </row>
    <row r="30" spans="1:4" x14ac:dyDescent="0.2">
      <c r="A30" t="s">
        <v>125</v>
      </c>
      <c r="C30" s="2">
        <v>0</v>
      </c>
    </row>
    <row r="31" spans="1:4" x14ac:dyDescent="0.2">
      <c r="A31" t="s">
        <v>126</v>
      </c>
      <c r="C31" s="2">
        <v>0</v>
      </c>
    </row>
    <row r="32" spans="1:4" x14ac:dyDescent="0.2">
      <c r="A32" t="s">
        <v>127</v>
      </c>
      <c r="B32" t="s">
        <v>73</v>
      </c>
      <c r="C32" s="2">
        <v>5291616</v>
      </c>
      <c r="D32" t="s">
        <v>71</v>
      </c>
    </row>
    <row r="33" spans="1:5" x14ac:dyDescent="0.2">
      <c r="A33" s="3" t="s">
        <v>128</v>
      </c>
      <c r="B33" s="4" t="str">
        <f>"TOTAL VALUE of items in "&amp;A33</f>
        <v>TOTAL VALUE of items in Total Derived Data for the Net Income to NOPAT Reconciliation</v>
      </c>
      <c r="C33" s="5">
        <f>C34+C35+C36+C37+C38+C39</f>
        <v>2051656.7052797806</v>
      </c>
    </row>
    <row r="34" spans="1:5" x14ac:dyDescent="0.2">
      <c r="A34" t="s">
        <v>129</v>
      </c>
      <c r="B34" t="s">
        <v>36</v>
      </c>
      <c r="C34" s="2">
        <v>-748</v>
      </c>
      <c r="D34" t="s">
        <v>37</v>
      </c>
      <c r="E34" s="1" t="s">
        <v>38</v>
      </c>
    </row>
    <row r="35" spans="1:5" x14ac:dyDescent="0.2">
      <c r="A35" t="s">
        <v>130</v>
      </c>
      <c r="C35" s="2">
        <v>0</v>
      </c>
    </row>
    <row r="36" spans="1:5" x14ac:dyDescent="0.2">
      <c r="A36" t="s">
        <v>131</v>
      </c>
      <c r="C36" s="2">
        <v>0</v>
      </c>
    </row>
    <row r="37" spans="1:5" x14ac:dyDescent="0.2">
      <c r="A37" t="s">
        <v>132</v>
      </c>
      <c r="B37" t="s">
        <v>36</v>
      </c>
      <c r="C37" s="2">
        <v>54967.393754360601</v>
      </c>
      <c r="D37" t="s">
        <v>42</v>
      </c>
      <c r="E37" s="1" t="s">
        <v>38</v>
      </c>
    </row>
    <row r="38" spans="1:5" x14ac:dyDescent="0.2">
      <c r="A38" t="s">
        <v>133</v>
      </c>
      <c r="C38" s="2">
        <v>0</v>
      </c>
    </row>
    <row r="39" spans="1:5" x14ac:dyDescent="0.2">
      <c r="A39" t="s">
        <v>134</v>
      </c>
      <c r="B39" t="s">
        <v>36</v>
      </c>
      <c r="C39" s="2">
        <v>1997437.3115254201</v>
      </c>
      <c r="D39" t="s">
        <v>42</v>
      </c>
      <c r="E39" s="1" t="s">
        <v>38</v>
      </c>
    </row>
    <row r="40" spans="1:5" x14ac:dyDescent="0.2">
      <c r="A40" s="3" t="s">
        <v>135</v>
      </c>
      <c r="B40" s="4" t="str">
        <f>"TOTAL VALUE of items in "&amp;A40</f>
        <v>TOTAL VALUE of items in Reported After-Tax Non-Operating Expense/(Income), Net</v>
      </c>
      <c r="C40" s="5">
        <f>C41+C42+C45</f>
        <v>-44881</v>
      </c>
    </row>
    <row r="41" spans="1:5" x14ac:dyDescent="0.2">
      <c r="A41" t="s">
        <v>136</v>
      </c>
      <c r="B41" t="s">
        <v>76</v>
      </c>
      <c r="C41" s="2">
        <v>-379</v>
      </c>
      <c r="D41" t="s">
        <v>71</v>
      </c>
    </row>
    <row r="42" spans="1:5" x14ac:dyDescent="0.2">
      <c r="A42" t="s">
        <v>137</v>
      </c>
      <c r="B42" t="s">
        <v>78</v>
      </c>
      <c r="C42" s="2">
        <v>-1449</v>
      </c>
      <c r="D42" t="s">
        <v>71</v>
      </c>
    </row>
    <row r="43" spans="1:5" x14ac:dyDescent="0.2">
      <c r="A43" t="s">
        <v>138</v>
      </c>
      <c r="C43" s="2">
        <v>0</v>
      </c>
    </row>
    <row r="44" spans="1:5" x14ac:dyDescent="0.2">
      <c r="A44" t="s">
        <v>139</v>
      </c>
      <c r="C44" s="2">
        <v>0</v>
      </c>
    </row>
    <row r="45" spans="1:5" x14ac:dyDescent="0.2">
      <c r="A45" t="s">
        <v>140</v>
      </c>
      <c r="B45" t="s">
        <v>77</v>
      </c>
      <c r="C45" s="2">
        <v>-43053</v>
      </c>
      <c r="D45" t="s">
        <v>71</v>
      </c>
    </row>
    <row r="46" spans="1:5" x14ac:dyDescent="0.2">
      <c r="A46" s="3" t="s">
        <v>141</v>
      </c>
      <c r="B46" s="4"/>
      <c r="C46" s="5">
        <f>C5+C6+C18+C33+C40</f>
        <v>-7685891.2947202194</v>
      </c>
      <c r="D46" t="s">
        <v>52</v>
      </c>
    </row>
    <row r="48" spans="1:5" x14ac:dyDescent="0.2">
      <c r="C48" s="6"/>
    </row>
  </sheetData>
  <hyperlinks>
    <hyperlink ref="E34" r:id="rId1" xr:uid="{D7FE468E-97BE-2440-BA6A-E601E3350830}"/>
    <hyperlink ref="E37" r:id="rId2" xr:uid="{A5F5531F-5879-1F4D-98AF-46DC0F416E0F}"/>
    <hyperlink ref="E39" r:id="rId3" xr:uid="{767A9A11-491C-7B46-A786-C9DBE74A7572}"/>
    <hyperlink ref="B2" r:id="rId4" xr:uid="{5F82D564-6FEC-484D-8CE6-F40AE565A2BB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ABD2-FC5B-5046-8E3C-3A4E5A973D4D}">
  <dimension ref="A1:E53"/>
  <sheetViews>
    <sheetView workbookViewId="0"/>
  </sheetViews>
  <sheetFormatPr baseColWidth="10" defaultRowHeight="16" x14ac:dyDescent="0.2"/>
  <cols>
    <col min="1" max="1" width="59.33203125" bestFit="1" customWidth="1"/>
    <col min="2" max="2" width="64.6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80</v>
      </c>
      <c r="C5" s="2">
        <v>-37205000</v>
      </c>
      <c r="D5" t="s">
        <v>71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C8+C9+C10+C18+C19</f>
        <v>3668000</v>
      </c>
    </row>
    <row r="7" spans="1:5" x14ac:dyDescent="0.2">
      <c r="A7" t="s">
        <v>102</v>
      </c>
      <c r="B7" s="4" t="str">
        <f>"SUM of items in "&amp;A7</f>
        <v>SUM of items in Hidden Total Restructuring Expenses, Net</v>
      </c>
      <c r="C7" s="5">
        <f>SUM(C8:C10)</f>
        <v>2000000</v>
      </c>
    </row>
    <row r="8" spans="1:5" x14ac:dyDescent="0.2">
      <c r="B8" s="7" t="s">
        <v>81</v>
      </c>
      <c r="C8" s="8">
        <v>2100000</v>
      </c>
      <c r="D8" t="s">
        <v>90</v>
      </c>
    </row>
    <row r="9" spans="1:5" x14ac:dyDescent="0.2">
      <c r="B9" s="7" t="s">
        <v>82</v>
      </c>
      <c r="C9" s="8">
        <v>350000</v>
      </c>
      <c r="D9" t="s">
        <v>91</v>
      </c>
    </row>
    <row r="10" spans="1:5" x14ac:dyDescent="0.2">
      <c r="B10" s="7" t="s">
        <v>83</v>
      </c>
      <c r="C10" s="8">
        <v>-450000</v>
      </c>
      <c r="D10" t="s">
        <v>92</v>
      </c>
    </row>
    <row r="11" spans="1:5" x14ac:dyDescent="0.2">
      <c r="A11" t="s">
        <v>103</v>
      </c>
      <c r="C11" s="2">
        <v>0</v>
      </c>
    </row>
    <row r="12" spans="1:5" x14ac:dyDescent="0.2">
      <c r="A12" t="s">
        <v>104</v>
      </c>
      <c r="C12" s="2">
        <v>0</v>
      </c>
    </row>
    <row r="13" spans="1:5" x14ac:dyDescent="0.2">
      <c r="A13" t="s">
        <v>105</v>
      </c>
      <c r="C13" s="2">
        <v>0</v>
      </c>
    </row>
    <row r="14" spans="1:5" x14ac:dyDescent="0.2">
      <c r="A14" t="s">
        <v>106</v>
      </c>
      <c r="C14" s="2">
        <v>0</v>
      </c>
    </row>
    <row r="15" spans="1:5" x14ac:dyDescent="0.2">
      <c r="A15" t="s">
        <v>107</v>
      </c>
      <c r="C15" s="2">
        <v>0</v>
      </c>
    </row>
    <row r="16" spans="1:5" x14ac:dyDescent="0.2">
      <c r="A16" t="s">
        <v>108</v>
      </c>
      <c r="C16" s="2">
        <v>0</v>
      </c>
    </row>
    <row r="17" spans="1:4" x14ac:dyDescent="0.2">
      <c r="A17" t="s">
        <v>109</v>
      </c>
      <c r="B17" s="4" t="str">
        <f>"SUM of items in "&amp;A17</f>
        <v>SUM of items in Hidden Other Non-Recurring Expenses, Net</v>
      </c>
      <c r="C17" s="2">
        <f>SUM(C18:C19)</f>
        <v>1668000</v>
      </c>
    </row>
    <row r="18" spans="1:4" x14ac:dyDescent="0.2">
      <c r="B18" t="s">
        <v>84</v>
      </c>
      <c r="C18" s="2">
        <v>1309000</v>
      </c>
      <c r="D18" t="s">
        <v>91</v>
      </c>
    </row>
    <row r="19" spans="1:4" x14ac:dyDescent="0.2">
      <c r="B19" t="s">
        <v>85</v>
      </c>
      <c r="C19" s="2">
        <v>359000</v>
      </c>
      <c r="D19" t="s">
        <v>91</v>
      </c>
    </row>
    <row r="20" spans="1:4" x14ac:dyDescent="0.2">
      <c r="A20" t="s">
        <v>110</v>
      </c>
      <c r="B20" s="4"/>
      <c r="C20" s="5">
        <v>0</v>
      </c>
    </row>
    <row r="21" spans="1:4" x14ac:dyDescent="0.2">
      <c r="A21" t="s">
        <v>111</v>
      </c>
      <c r="C21" s="2">
        <v>0</v>
      </c>
    </row>
    <row r="22" spans="1:4" x14ac:dyDescent="0.2">
      <c r="A22" t="s">
        <v>112</v>
      </c>
      <c r="C22" s="2">
        <v>0</v>
      </c>
    </row>
    <row r="23" spans="1:4" x14ac:dyDescent="0.2">
      <c r="A23" s="3" t="s">
        <v>113</v>
      </c>
      <c r="B23" s="4" t="str">
        <f>"TOTAL VALUE of items in "&amp;A23</f>
        <v>TOTAL VALUE of items in Reported Non-Operating Expense, Net</v>
      </c>
      <c r="C23" s="5">
        <f>C25+C26+C29+C35</f>
        <v>20814000</v>
      </c>
    </row>
    <row r="24" spans="1:4" x14ac:dyDescent="0.2">
      <c r="A24" t="s">
        <v>114</v>
      </c>
      <c r="C24" s="2">
        <v>0</v>
      </c>
    </row>
    <row r="25" spans="1:4" x14ac:dyDescent="0.2">
      <c r="A25" t="s">
        <v>115</v>
      </c>
      <c r="B25" t="s">
        <v>86</v>
      </c>
      <c r="C25" s="2">
        <v>-145000</v>
      </c>
      <c r="D25" t="s">
        <v>71</v>
      </c>
    </row>
    <row r="26" spans="1:4" x14ac:dyDescent="0.2">
      <c r="A26" t="s">
        <v>116</v>
      </c>
      <c r="B26" t="s">
        <v>87</v>
      </c>
      <c r="C26" s="2">
        <v>-498000</v>
      </c>
      <c r="D26" t="s">
        <v>71</v>
      </c>
    </row>
    <row r="27" spans="1:4" x14ac:dyDescent="0.2">
      <c r="A27" t="s">
        <v>117</v>
      </c>
      <c r="C27" s="2">
        <v>0</v>
      </c>
    </row>
    <row r="28" spans="1:4" x14ac:dyDescent="0.2">
      <c r="A28" t="s">
        <v>118</v>
      </c>
      <c r="C28" s="2">
        <v>0</v>
      </c>
    </row>
    <row r="29" spans="1:4" x14ac:dyDescent="0.2">
      <c r="A29" t="s">
        <v>119</v>
      </c>
      <c r="B29" s="7" t="s">
        <v>25</v>
      </c>
      <c r="C29" s="2">
        <v>1827000</v>
      </c>
      <c r="D29" t="s">
        <v>71</v>
      </c>
    </row>
    <row r="30" spans="1:4" x14ac:dyDescent="0.2">
      <c r="A30" t="s">
        <v>120</v>
      </c>
      <c r="C30" s="2">
        <v>0</v>
      </c>
    </row>
    <row r="31" spans="1:4" x14ac:dyDescent="0.2">
      <c r="A31" t="s">
        <v>121</v>
      </c>
      <c r="C31" s="2">
        <v>0</v>
      </c>
    </row>
    <row r="32" spans="1:4" x14ac:dyDescent="0.2">
      <c r="A32" t="s">
        <v>122</v>
      </c>
      <c r="C32" s="2">
        <v>0</v>
      </c>
    </row>
    <row r="33" spans="1:5" x14ac:dyDescent="0.2">
      <c r="A33" t="s">
        <v>123</v>
      </c>
      <c r="C33" s="2">
        <v>0</v>
      </c>
    </row>
    <row r="34" spans="1:5" x14ac:dyDescent="0.2">
      <c r="A34" t="s">
        <v>124</v>
      </c>
      <c r="B34" s="7"/>
      <c r="C34" s="8">
        <v>0</v>
      </c>
    </row>
    <row r="35" spans="1:5" x14ac:dyDescent="0.2">
      <c r="A35" t="s">
        <v>125</v>
      </c>
      <c r="B35" t="s">
        <v>64</v>
      </c>
      <c r="C35" s="2">
        <v>19630000</v>
      </c>
      <c r="D35" t="s">
        <v>71</v>
      </c>
    </row>
    <row r="36" spans="1:5" x14ac:dyDescent="0.2">
      <c r="A36" t="s">
        <v>126</v>
      </c>
      <c r="C36" s="2">
        <v>0</v>
      </c>
    </row>
    <row r="37" spans="1:5" x14ac:dyDescent="0.2">
      <c r="A37" t="s">
        <v>127</v>
      </c>
      <c r="C37" s="2">
        <v>0</v>
      </c>
    </row>
    <row r="38" spans="1:5" x14ac:dyDescent="0.2">
      <c r="A38" s="3" t="s">
        <v>128</v>
      </c>
      <c r="B38" s="4" t="str">
        <f>"TOTAL VALUE of items in "&amp;A38</f>
        <v>TOTAL VALUE of items in Total Derived Data for the Net Income to NOPAT Reconciliation</v>
      </c>
      <c r="C38" s="5">
        <f>C39+C40+C41+C42+C43+C44</f>
        <v>3201150.4950576499</v>
      </c>
    </row>
    <row r="39" spans="1:5" x14ac:dyDescent="0.2">
      <c r="A39" t="s">
        <v>129</v>
      </c>
      <c r="B39" t="s">
        <v>36</v>
      </c>
      <c r="C39" s="2">
        <v>0</v>
      </c>
      <c r="D39" t="s">
        <v>37</v>
      </c>
      <c r="E39" s="1" t="s">
        <v>38</v>
      </c>
    </row>
    <row r="40" spans="1:5" x14ac:dyDescent="0.2">
      <c r="A40" t="s">
        <v>130</v>
      </c>
      <c r="C40" s="2">
        <v>0</v>
      </c>
    </row>
    <row r="41" spans="1:5" x14ac:dyDescent="0.2">
      <c r="A41" t="s">
        <v>131</v>
      </c>
      <c r="C41" s="2">
        <v>0</v>
      </c>
    </row>
    <row r="42" spans="1:5" x14ac:dyDescent="0.2">
      <c r="A42" t="s">
        <v>132</v>
      </c>
      <c r="B42" t="s">
        <v>36</v>
      </c>
      <c r="C42" s="2">
        <v>650254.90855275001</v>
      </c>
      <c r="D42" t="s">
        <v>42</v>
      </c>
      <c r="E42" s="1" t="s">
        <v>38</v>
      </c>
    </row>
    <row r="43" spans="1:5" x14ac:dyDescent="0.2">
      <c r="A43" t="s">
        <v>133</v>
      </c>
      <c r="C43" s="2">
        <v>0</v>
      </c>
    </row>
    <row r="44" spans="1:5" x14ac:dyDescent="0.2">
      <c r="A44" t="s">
        <v>134</v>
      </c>
      <c r="B44" t="s">
        <v>36</v>
      </c>
      <c r="C44" s="2">
        <v>2550895.5865048999</v>
      </c>
      <c r="D44" t="s">
        <v>42</v>
      </c>
      <c r="E44" s="1" t="s">
        <v>38</v>
      </c>
    </row>
    <row r="45" spans="1:5" x14ac:dyDescent="0.2">
      <c r="A45" s="3" t="s">
        <v>135</v>
      </c>
      <c r="B45" s="4" t="str">
        <f>"TOTAL VALUE of items in "&amp;A45</f>
        <v>TOTAL VALUE of items in Reported After-Tax Non-Operating Expense/(Income), Net</v>
      </c>
      <c r="C45" s="5">
        <f>C46+C47</f>
        <v>1574000</v>
      </c>
    </row>
    <row r="46" spans="1:5" x14ac:dyDescent="0.2">
      <c r="A46" t="s">
        <v>136</v>
      </c>
      <c r="B46" t="s">
        <v>88</v>
      </c>
      <c r="C46" s="2">
        <v>459000</v>
      </c>
      <c r="D46" t="s">
        <v>71</v>
      </c>
    </row>
    <row r="47" spans="1:5" x14ac:dyDescent="0.2">
      <c r="A47" t="s">
        <v>137</v>
      </c>
      <c r="B47" t="s">
        <v>89</v>
      </c>
      <c r="C47" s="2">
        <v>1115000</v>
      </c>
      <c r="D47" t="s">
        <v>71</v>
      </c>
    </row>
    <row r="48" spans="1:5" x14ac:dyDescent="0.2">
      <c r="A48" t="s">
        <v>138</v>
      </c>
      <c r="C48" s="2">
        <v>0</v>
      </c>
    </row>
    <row r="49" spans="1:4" x14ac:dyDescent="0.2">
      <c r="A49" t="s">
        <v>139</v>
      </c>
      <c r="C49" s="2">
        <v>0</v>
      </c>
    </row>
    <row r="50" spans="1:4" x14ac:dyDescent="0.2">
      <c r="A50" t="s">
        <v>140</v>
      </c>
      <c r="C50" s="2">
        <v>0</v>
      </c>
    </row>
    <row r="51" spans="1:4" x14ac:dyDescent="0.2">
      <c r="A51" s="3" t="s">
        <v>141</v>
      </c>
      <c r="B51" s="4"/>
      <c r="C51" s="5">
        <f>C5+C6+C23+C38+C45</f>
        <v>-7947849.5049423501</v>
      </c>
      <c r="D51" t="s">
        <v>52</v>
      </c>
    </row>
    <row r="53" spans="1:4" x14ac:dyDescent="0.2">
      <c r="C53" s="6"/>
    </row>
  </sheetData>
  <hyperlinks>
    <hyperlink ref="E39" r:id="rId1" xr:uid="{71AEF00C-3970-D741-8A6A-54EDB442A882}"/>
    <hyperlink ref="E42" r:id="rId2" xr:uid="{7A6ADAC0-E428-624E-BF64-12F1467FC46B}"/>
    <hyperlink ref="E44" r:id="rId3" xr:uid="{1D190469-2C7B-434B-A6CC-B7D46A88F660}"/>
    <hyperlink ref="B2" r:id="rId4" xr:uid="{C7CEE051-0DD2-B540-A6EF-36E88E9B3DAC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DA6B-2C7F-4148-B4EA-1B7AAE953754}">
  <dimension ref="A1:E52"/>
  <sheetViews>
    <sheetView workbookViewId="0"/>
  </sheetViews>
  <sheetFormatPr baseColWidth="10" defaultRowHeight="16" x14ac:dyDescent="0.2"/>
  <cols>
    <col min="1" max="1" width="59.33203125" bestFit="1" customWidth="1"/>
    <col min="2" max="2" width="90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70</v>
      </c>
      <c r="C5" s="2">
        <v>-48018854</v>
      </c>
      <c r="D5" t="s">
        <v>93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C7</f>
        <v>4173682</v>
      </c>
    </row>
    <row r="7" spans="1:5" x14ac:dyDescent="0.2">
      <c r="A7" t="s">
        <v>102</v>
      </c>
      <c r="B7" s="7" t="s">
        <v>94</v>
      </c>
      <c r="C7" s="8">
        <v>4173682</v>
      </c>
      <c r="D7" t="s">
        <v>99</v>
      </c>
    </row>
    <row r="8" spans="1:5" x14ac:dyDescent="0.2">
      <c r="A8" t="s">
        <v>103</v>
      </c>
      <c r="C8" s="2">
        <v>0</v>
      </c>
    </row>
    <row r="9" spans="1:5" x14ac:dyDescent="0.2">
      <c r="A9" t="s">
        <v>104</v>
      </c>
      <c r="C9" s="2">
        <v>0</v>
      </c>
    </row>
    <row r="10" spans="1:5" x14ac:dyDescent="0.2">
      <c r="A10" t="s">
        <v>105</v>
      </c>
      <c r="C10" s="2">
        <v>0</v>
      </c>
    </row>
    <row r="11" spans="1:5" x14ac:dyDescent="0.2">
      <c r="A11" t="s">
        <v>106</v>
      </c>
      <c r="C11" s="2">
        <v>0</v>
      </c>
    </row>
    <row r="12" spans="1:5" x14ac:dyDescent="0.2">
      <c r="A12" t="s">
        <v>107</v>
      </c>
      <c r="C12" s="2">
        <v>0</v>
      </c>
    </row>
    <row r="13" spans="1:5" x14ac:dyDescent="0.2">
      <c r="A13" t="s">
        <v>108</v>
      </c>
      <c r="C13" s="2">
        <v>0</v>
      </c>
    </row>
    <row r="14" spans="1:5" x14ac:dyDescent="0.2">
      <c r="A14" t="s">
        <v>109</v>
      </c>
      <c r="C14" s="2">
        <v>0</v>
      </c>
    </row>
    <row r="15" spans="1:5" x14ac:dyDescent="0.2">
      <c r="A15" t="s">
        <v>110</v>
      </c>
      <c r="B15" s="4"/>
      <c r="C15" s="5">
        <v>0</v>
      </c>
    </row>
    <row r="16" spans="1:5" x14ac:dyDescent="0.2">
      <c r="A16" t="s">
        <v>111</v>
      </c>
      <c r="C16" s="2">
        <v>0</v>
      </c>
    </row>
    <row r="17" spans="1:4" x14ac:dyDescent="0.2">
      <c r="A17" t="s">
        <v>112</v>
      </c>
      <c r="C17" s="2">
        <v>0</v>
      </c>
    </row>
    <row r="18" spans="1:4" x14ac:dyDescent="0.2">
      <c r="A18" s="3" t="s">
        <v>113</v>
      </c>
      <c r="B18" s="4" t="str">
        <f>"TOTAL VALUE of items in "&amp;A18</f>
        <v>TOTAL VALUE of items in Reported Non-Operating Expense, Net</v>
      </c>
      <c r="C18" s="5">
        <f>C21+C22+C26</f>
        <v>4095874</v>
      </c>
    </row>
    <row r="19" spans="1:4" x14ac:dyDescent="0.2">
      <c r="A19" t="s">
        <v>114</v>
      </c>
      <c r="C19" s="2">
        <v>0</v>
      </c>
    </row>
    <row r="20" spans="1:4" x14ac:dyDescent="0.2">
      <c r="A20" t="s">
        <v>115</v>
      </c>
      <c r="B20" s="4" t="str">
        <f>"SUM of items in "&amp;A20</f>
        <v>SUM of items in Reported Other Financing Expenses, Net</v>
      </c>
      <c r="C20" s="5">
        <f>SUM(C21:C22)</f>
        <v>204624</v>
      </c>
    </row>
    <row r="21" spans="1:4" x14ac:dyDescent="0.2">
      <c r="B21" t="s">
        <v>73</v>
      </c>
      <c r="C21" s="2">
        <v>1252353</v>
      </c>
      <c r="D21" t="s">
        <v>93</v>
      </c>
    </row>
    <row r="22" spans="1:4" x14ac:dyDescent="0.2">
      <c r="B22" t="s">
        <v>96</v>
      </c>
      <c r="C22" s="2">
        <v>-1047729</v>
      </c>
      <c r="D22" t="s">
        <v>93</v>
      </c>
    </row>
    <row r="23" spans="1:4" x14ac:dyDescent="0.2">
      <c r="A23" t="s">
        <v>116</v>
      </c>
      <c r="C23" s="2">
        <v>0</v>
      </c>
    </row>
    <row r="24" spans="1:4" x14ac:dyDescent="0.2">
      <c r="A24" t="s">
        <v>117</v>
      </c>
      <c r="C24" s="2">
        <v>0</v>
      </c>
    </row>
    <row r="25" spans="1:4" x14ac:dyDescent="0.2">
      <c r="A25" t="s">
        <v>118</v>
      </c>
      <c r="C25" s="2">
        <v>0</v>
      </c>
    </row>
    <row r="26" spans="1:4" x14ac:dyDescent="0.2">
      <c r="A26" t="s">
        <v>119</v>
      </c>
      <c r="B26" s="7" t="s">
        <v>95</v>
      </c>
      <c r="C26" s="2">
        <v>3891250</v>
      </c>
      <c r="D26" t="s">
        <v>93</v>
      </c>
    </row>
    <row r="27" spans="1:4" x14ac:dyDescent="0.2">
      <c r="A27" t="s">
        <v>120</v>
      </c>
      <c r="C27" s="2">
        <v>0</v>
      </c>
    </row>
    <row r="28" spans="1:4" x14ac:dyDescent="0.2">
      <c r="A28" t="s">
        <v>121</v>
      </c>
      <c r="C28" s="2">
        <v>0</v>
      </c>
    </row>
    <row r="29" spans="1:4" x14ac:dyDescent="0.2">
      <c r="A29" t="s">
        <v>122</v>
      </c>
      <c r="C29" s="2">
        <v>0</v>
      </c>
    </row>
    <row r="30" spans="1:4" x14ac:dyDescent="0.2">
      <c r="A30" t="s">
        <v>123</v>
      </c>
      <c r="C30" s="2">
        <v>0</v>
      </c>
    </row>
    <row r="31" spans="1:4" x14ac:dyDescent="0.2">
      <c r="A31" t="s">
        <v>124</v>
      </c>
      <c r="B31" s="7"/>
      <c r="C31" s="8">
        <v>0</v>
      </c>
    </row>
    <row r="32" spans="1:4" x14ac:dyDescent="0.2">
      <c r="A32" t="s">
        <v>125</v>
      </c>
      <c r="C32" s="2">
        <v>0</v>
      </c>
    </row>
    <row r="33" spans="1:5" x14ac:dyDescent="0.2">
      <c r="A33" t="s">
        <v>126</v>
      </c>
      <c r="C33" s="2">
        <v>0</v>
      </c>
    </row>
    <row r="34" spans="1:5" x14ac:dyDescent="0.2">
      <c r="A34" t="s">
        <v>127</v>
      </c>
      <c r="C34" s="2">
        <v>0</v>
      </c>
    </row>
    <row r="35" spans="1:5" x14ac:dyDescent="0.2">
      <c r="A35" s="3" t="s">
        <v>128</v>
      </c>
      <c r="B35" s="4" t="str">
        <f>"TOTAL VALUE of items in "&amp;A35</f>
        <v>TOTAL VALUE of items in Total Derived Data for the Net Income to NOPAT Reconciliation</v>
      </c>
      <c r="C35" s="5">
        <f>C36+C37+C38+C39+C40+C41</f>
        <v>-2246764.1810662113</v>
      </c>
    </row>
    <row r="36" spans="1:5" x14ac:dyDescent="0.2">
      <c r="A36" t="s">
        <v>129</v>
      </c>
      <c r="B36" t="s">
        <v>36</v>
      </c>
      <c r="C36" s="2">
        <v>0</v>
      </c>
      <c r="D36" t="s">
        <v>37</v>
      </c>
      <c r="E36" s="1" t="s">
        <v>38</v>
      </c>
    </row>
    <row r="37" spans="1:5" x14ac:dyDescent="0.2">
      <c r="A37" t="s">
        <v>130</v>
      </c>
      <c r="C37" s="2">
        <v>0</v>
      </c>
    </row>
    <row r="38" spans="1:5" x14ac:dyDescent="0.2">
      <c r="A38" t="s">
        <v>131</v>
      </c>
      <c r="C38" s="2">
        <v>0</v>
      </c>
    </row>
    <row r="39" spans="1:5" x14ac:dyDescent="0.2">
      <c r="A39" t="s">
        <v>132</v>
      </c>
      <c r="B39" t="s">
        <v>36</v>
      </c>
      <c r="C39" s="2">
        <v>25819.874519319001</v>
      </c>
      <c r="D39" t="s">
        <v>42</v>
      </c>
      <c r="E39" s="1" t="s">
        <v>38</v>
      </c>
    </row>
    <row r="40" spans="1:5" x14ac:dyDescent="0.2">
      <c r="A40" t="s">
        <v>133</v>
      </c>
      <c r="C40" s="2">
        <v>0</v>
      </c>
    </row>
    <row r="41" spans="1:5" x14ac:dyDescent="0.2">
      <c r="A41" t="s">
        <v>134</v>
      </c>
      <c r="B41" t="s">
        <v>36</v>
      </c>
      <c r="C41" s="2">
        <v>-2272584.0555855301</v>
      </c>
      <c r="D41" t="s">
        <v>42</v>
      </c>
      <c r="E41" s="1" t="s">
        <v>38</v>
      </c>
    </row>
    <row r="42" spans="1:5" x14ac:dyDescent="0.2">
      <c r="A42" s="3" t="s">
        <v>135</v>
      </c>
      <c r="B42" s="4" t="str">
        <f>"TOTAL VALUE of items in "&amp;A42</f>
        <v>TOTAL VALUE of items in Reported After-Tax Non-Operating Expense/(Income), Net</v>
      </c>
      <c r="C42" s="5">
        <f>C46+C47</f>
        <v>17926893</v>
      </c>
    </row>
    <row r="43" spans="1:5" x14ac:dyDescent="0.2">
      <c r="A43" t="s">
        <v>136</v>
      </c>
      <c r="C43" s="2">
        <v>0</v>
      </c>
    </row>
    <row r="44" spans="1:5" x14ac:dyDescent="0.2">
      <c r="A44" t="s">
        <v>137</v>
      </c>
      <c r="C44" s="2">
        <v>0</v>
      </c>
    </row>
    <row r="45" spans="1:5" x14ac:dyDescent="0.2">
      <c r="A45" t="s">
        <v>138</v>
      </c>
      <c r="B45" s="4" t="str">
        <f>"SUM of items in "&amp;A45</f>
        <v>SUM of items in Reported Preferred Dividends, Net</v>
      </c>
      <c r="C45" s="5">
        <f>SUM(C46:C47)</f>
        <v>17926893</v>
      </c>
    </row>
    <row r="46" spans="1:5" x14ac:dyDescent="0.2">
      <c r="B46" t="s">
        <v>97</v>
      </c>
      <c r="C46" s="2">
        <v>16022963</v>
      </c>
      <c r="D46" t="s">
        <v>93</v>
      </c>
    </row>
    <row r="47" spans="1:5" x14ac:dyDescent="0.2">
      <c r="B47" t="s">
        <v>98</v>
      </c>
      <c r="C47" s="2">
        <v>1903930</v>
      </c>
      <c r="D47" t="s">
        <v>93</v>
      </c>
    </row>
    <row r="48" spans="1:5" x14ac:dyDescent="0.2">
      <c r="A48" t="s">
        <v>139</v>
      </c>
      <c r="C48" s="2">
        <v>0</v>
      </c>
    </row>
    <row r="49" spans="1:4" x14ac:dyDescent="0.2">
      <c r="A49" t="s">
        <v>140</v>
      </c>
      <c r="C49" s="2">
        <v>0</v>
      </c>
    </row>
    <row r="50" spans="1:4" x14ac:dyDescent="0.2">
      <c r="A50" s="3" t="s">
        <v>141</v>
      </c>
      <c r="B50" s="4"/>
      <c r="C50" s="5">
        <f>C5+C6+C18+C35+C42</f>
        <v>-24069169.181066215</v>
      </c>
      <c r="D50" t="s">
        <v>52</v>
      </c>
    </row>
    <row r="52" spans="1:4" x14ac:dyDescent="0.2">
      <c r="C52" s="6"/>
    </row>
  </sheetData>
  <hyperlinks>
    <hyperlink ref="E36" r:id="rId1" xr:uid="{34F54B58-B701-814B-BA01-E1C494AA77AA}"/>
    <hyperlink ref="E39" r:id="rId2" xr:uid="{3CC21FB4-3A0F-DF4B-A04B-46876F3C3935}"/>
    <hyperlink ref="E41" r:id="rId3" xr:uid="{A4A215DB-B461-FC40-99DA-E676759CB53F}"/>
    <hyperlink ref="B2" r:id="rId4" xr:uid="{9DE6A74F-6DE2-F647-9CBD-D56A1E4BFD33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7F57-46C2-854E-AB54-653320DD3713}">
  <dimension ref="A1:E50"/>
  <sheetViews>
    <sheetView workbookViewId="0"/>
  </sheetViews>
  <sheetFormatPr baseColWidth="10" defaultRowHeight="16" x14ac:dyDescent="0.2"/>
  <cols>
    <col min="1" max="1" width="59.33203125" bestFit="1" customWidth="1"/>
    <col min="2" max="2" width="52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148</v>
      </c>
      <c r="C5" s="2">
        <v>690070000</v>
      </c>
      <c r="D5" t="s">
        <v>143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C7+C10+C15</f>
        <v>1100000</v>
      </c>
    </row>
    <row r="7" spans="1:5" x14ac:dyDescent="0.2">
      <c r="A7" t="s">
        <v>102</v>
      </c>
      <c r="B7" s="7" t="s">
        <v>147</v>
      </c>
      <c r="C7" s="8">
        <v>1100000</v>
      </c>
      <c r="D7" t="s">
        <v>146</v>
      </c>
    </row>
    <row r="8" spans="1:5" x14ac:dyDescent="0.2">
      <c r="A8" t="s">
        <v>103</v>
      </c>
      <c r="C8" s="2">
        <v>0</v>
      </c>
    </row>
    <row r="9" spans="1:5" x14ac:dyDescent="0.2">
      <c r="A9" t="s">
        <v>104</v>
      </c>
      <c r="C9" s="2">
        <v>0</v>
      </c>
    </row>
    <row r="10" spans="1:5" x14ac:dyDescent="0.2">
      <c r="A10" t="s">
        <v>105</v>
      </c>
      <c r="C10" s="2">
        <v>0</v>
      </c>
    </row>
    <row r="11" spans="1:5" x14ac:dyDescent="0.2">
      <c r="A11" t="s">
        <v>106</v>
      </c>
      <c r="C11" s="2">
        <v>0</v>
      </c>
    </row>
    <row r="12" spans="1:5" x14ac:dyDescent="0.2">
      <c r="A12" t="s">
        <v>107</v>
      </c>
      <c r="C12" s="2">
        <v>0</v>
      </c>
    </row>
    <row r="13" spans="1:5" x14ac:dyDescent="0.2">
      <c r="A13" t="s">
        <v>108</v>
      </c>
      <c r="C13" s="2">
        <v>0</v>
      </c>
    </row>
    <row r="14" spans="1:5" x14ac:dyDescent="0.2">
      <c r="A14" t="s">
        <v>109</v>
      </c>
      <c r="C14" s="2">
        <v>0</v>
      </c>
    </row>
    <row r="15" spans="1:5" x14ac:dyDescent="0.2">
      <c r="A15" t="s">
        <v>110</v>
      </c>
      <c r="B15" s="4"/>
      <c r="C15" s="5">
        <v>0</v>
      </c>
    </row>
    <row r="16" spans="1:5" x14ac:dyDescent="0.2">
      <c r="A16" t="s">
        <v>111</v>
      </c>
      <c r="C16" s="2">
        <v>0</v>
      </c>
    </row>
    <row r="17" spans="1:4" x14ac:dyDescent="0.2">
      <c r="A17" t="s">
        <v>112</v>
      </c>
      <c r="C17" s="2">
        <v>0</v>
      </c>
    </row>
    <row r="18" spans="1:4" x14ac:dyDescent="0.2">
      <c r="A18" s="3" t="s">
        <v>113</v>
      </c>
      <c r="B18" s="4" t="str">
        <f>"TOTAL VALUE of items in "&amp;A18</f>
        <v>TOTAL VALUE of items in Reported Non-Operating Expense, Net</v>
      </c>
      <c r="C18" s="5">
        <f>C19+C21+C24+C30</f>
        <v>-13237000</v>
      </c>
    </row>
    <row r="19" spans="1:4" x14ac:dyDescent="0.2">
      <c r="A19" t="s">
        <v>114</v>
      </c>
      <c r="C19" s="2">
        <v>0</v>
      </c>
    </row>
    <row r="20" spans="1:4" x14ac:dyDescent="0.2">
      <c r="A20" t="s">
        <v>115</v>
      </c>
      <c r="C20" s="2">
        <v>0</v>
      </c>
    </row>
    <row r="21" spans="1:4" x14ac:dyDescent="0.2">
      <c r="A21" t="s">
        <v>116</v>
      </c>
      <c r="B21" t="s">
        <v>145</v>
      </c>
      <c r="C21" s="2">
        <v>-397000</v>
      </c>
      <c r="D21" t="s">
        <v>143</v>
      </c>
    </row>
    <row r="22" spans="1:4" x14ac:dyDescent="0.2">
      <c r="A22" t="s">
        <v>117</v>
      </c>
      <c r="C22" s="2">
        <v>0</v>
      </c>
    </row>
    <row r="23" spans="1:4" x14ac:dyDescent="0.2">
      <c r="A23" t="s">
        <v>118</v>
      </c>
      <c r="C23" s="2">
        <v>0</v>
      </c>
    </row>
    <row r="24" spans="1:4" x14ac:dyDescent="0.2">
      <c r="A24" t="s">
        <v>119</v>
      </c>
      <c r="B24" s="7" t="s">
        <v>144</v>
      </c>
      <c r="C24" s="8">
        <v>-12840000</v>
      </c>
      <c r="D24" t="s">
        <v>143</v>
      </c>
    </row>
    <row r="25" spans="1:4" x14ac:dyDescent="0.2">
      <c r="A25" t="s">
        <v>120</v>
      </c>
      <c r="C25" s="2">
        <v>0</v>
      </c>
    </row>
    <row r="26" spans="1:4" x14ac:dyDescent="0.2">
      <c r="A26" t="s">
        <v>121</v>
      </c>
      <c r="C26" s="2">
        <v>0</v>
      </c>
    </row>
    <row r="27" spans="1:4" x14ac:dyDescent="0.2">
      <c r="A27" t="s">
        <v>122</v>
      </c>
      <c r="C27" s="2">
        <v>0</v>
      </c>
    </row>
    <row r="28" spans="1:4" x14ac:dyDescent="0.2">
      <c r="A28" t="s">
        <v>123</v>
      </c>
      <c r="C28" s="2">
        <v>0</v>
      </c>
    </row>
    <row r="29" spans="1:4" x14ac:dyDescent="0.2">
      <c r="A29" t="s">
        <v>124</v>
      </c>
      <c r="B29" s="4"/>
      <c r="C29" s="5">
        <v>0</v>
      </c>
    </row>
    <row r="30" spans="1:4" x14ac:dyDescent="0.2">
      <c r="A30" t="s">
        <v>125</v>
      </c>
      <c r="C30" s="2">
        <v>0</v>
      </c>
    </row>
    <row r="31" spans="1:4" x14ac:dyDescent="0.2">
      <c r="A31" t="s">
        <v>126</v>
      </c>
      <c r="C31" s="2">
        <v>0</v>
      </c>
    </row>
    <row r="32" spans="1:4" x14ac:dyDescent="0.2">
      <c r="A32" t="s">
        <v>127</v>
      </c>
      <c r="C32" s="2">
        <v>0</v>
      </c>
    </row>
    <row r="33" spans="1:5" x14ac:dyDescent="0.2">
      <c r="A33" s="3" t="s">
        <v>128</v>
      </c>
      <c r="B33" s="4" t="str">
        <f>"TOTAL VALUE of items in "&amp;A33</f>
        <v>TOTAL VALUE of items in Total Derived Data for the Net Income to NOPAT Reconciliation</v>
      </c>
      <c r="C33" s="5">
        <f>C34+C35+C36+C37+C38+C39</f>
        <v>-240907932.33842337</v>
      </c>
    </row>
    <row r="34" spans="1:5" x14ac:dyDescent="0.2">
      <c r="A34" t="s">
        <v>129</v>
      </c>
      <c r="B34" t="s">
        <v>36</v>
      </c>
      <c r="C34" s="2">
        <v>0</v>
      </c>
      <c r="D34" t="s">
        <v>37</v>
      </c>
      <c r="E34" s="1" t="s">
        <v>38</v>
      </c>
    </row>
    <row r="35" spans="1:5" x14ac:dyDescent="0.2">
      <c r="A35" t="s">
        <v>130</v>
      </c>
      <c r="C35" s="2">
        <v>0</v>
      </c>
    </row>
    <row r="36" spans="1:5" x14ac:dyDescent="0.2">
      <c r="A36" t="s">
        <v>131</v>
      </c>
      <c r="C36" s="2">
        <v>0</v>
      </c>
    </row>
    <row r="37" spans="1:5" x14ac:dyDescent="0.2">
      <c r="A37" t="s">
        <v>132</v>
      </c>
      <c r="B37" t="s">
        <v>36</v>
      </c>
      <c r="C37" s="2">
        <v>1103024.1115136</v>
      </c>
      <c r="D37" t="s">
        <v>42</v>
      </c>
      <c r="E37" s="1" t="s">
        <v>38</v>
      </c>
    </row>
    <row r="38" spans="1:5" x14ac:dyDescent="0.2">
      <c r="A38" t="s">
        <v>133</v>
      </c>
      <c r="C38" s="2">
        <v>0</v>
      </c>
    </row>
    <row r="39" spans="1:5" x14ac:dyDescent="0.2">
      <c r="A39" t="s">
        <v>134</v>
      </c>
      <c r="B39" t="s">
        <v>36</v>
      </c>
      <c r="C39" s="2">
        <v>-242010956.44993699</v>
      </c>
      <c r="D39" t="s">
        <v>42</v>
      </c>
      <c r="E39" s="1" t="s">
        <v>38</v>
      </c>
    </row>
    <row r="40" spans="1:5" x14ac:dyDescent="0.2">
      <c r="A40" s="3" t="s">
        <v>135</v>
      </c>
      <c r="B40" s="4" t="str">
        <f>"TOTAL VALUE of items in "&amp;A40</f>
        <v>TOTAL VALUE of items in Reported After-Tax Non-Operating Expense/(Income), Net</v>
      </c>
      <c r="C40" s="5">
        <f>C41+C45</f>
        <v>0</v>
      </c>
    </row>
    <row r="41" spans="1:5" x14ac:dyDescent="0.2">
      <c r="A41" t="s">
        <v>136</v>
      </c>
      <c r="B41" t="s">
        <v>61</v>
      </c>
      <c r="C41" s="2">
        <v>0</v>
      </c>
    </row>
    <row r="42" spans="1:5" x14ac:dyDescent="0.2">
      <c r="A42" t="s">
        <v>137</v>
      </c>
      <c r="C42" s="2">
        <v>0</v>
      </c>
    </row>
    <row r="43" spans="1:5" x14ac:dyDescent="0.2">
      <c r="A43" t="s">
        <v>138</v>
      </c>
      <c r="C43" s="2">
        <v>0</v>
      </c>
    </row>
    <row r="44" spans="1:5" x14ac:dyDescent="0.2">
      <c r="A44" t="s">
        <v>139</v>
      </c>
      <c r="C44" s="2">
        <v>0</v>
      </c>
    </row>
    <row r="45" spans="1:5" x14ac:dyDescent="0.2">
      <c r="A45" t="s">
        <v>140</v>
      </c>
      <c r="C45" s="2">
        <v>0</v>
      </c>
    </row>
    <row r="46" spans="1:5" x14ac:dyDescent="0.2">
      <c r="A46" s="3" t="s">
        <v>141</v>
      </c>
      <c r="B46" s="4"/>
      <c r="C46" s="5">
        <f>C5+C6+C18+C33+C40</f>
        <v>437025067.66157663</v>
      </c>
      <c r="D46" t="s">
        <v>52</v>
      </c>
    </row>
    <row r="50" spans="3:3" x14ac:dyDescent="0.2">
      <c r="C50" s="6"/>
    </row>
  </sheetData>
  <hyperlinks>
    <hyperlink ref="E34" r:id="rId1" xr:uid="{BEF626A8-658B-5845-9CDE-183F1C1220BC}"/>
    <hyperlink ref="E37" r:id="rId2" xr:uid="{E3887547-9E0E-9346-AD4A-31B4ACAF0445}"/>
    <hyperlink ref="E39" r:id="rId3" xr:uid="{DFDF17F1-1379-104D-8F34-90D86D779ACA}"/>
    <hyperlink ref="B2" r:id="rId4" xr:uid="{FC561D8F-FEDD-EB4B-817E-7BBAF90948CD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591E-FA64-7C4C-80D2-3FD587D77019}">
  <dimension ref="A1:E50"/>
  <sheetViews>
    <sheetView workbookViewId="0"/>
  </sheetViews>
  <sheetFormatPr baseColWidth="10" defaultRowHeight="16" x14ac:dyDescent="0.2"/>
  <cols>
    <col min="1" max="1" width="59.33203125" bestFit="1" customWidth="1"/>
    <col min="2" max="2" width="52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155</v>
      </c>
      <c r="C5" s="2">
        <v>-6917900000</v>
      </c>
      <c r="D5" t="s">
        <v>91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C16</f>
        <v>-400000</v>
      </c>
    </row>
    <row r="7" spans="1:5" x14ac:dyDescent="0.2">
      <c r="A7" t="s">
        <v>102</v>
      </c>
      <c r="B7" s="7"/>
      <c r="C7" s="8">
        <v>0</v>
      </c>
    </row>
    <row r="8" spans="1:5" x14ac:dyDescent="0.2">
      <c r="A8" t="s">
        <v>103</v>
      </c>
      <c r="C8" s="2">
        <v>0</v>
      </c>
    </row>
    <row r="9" spans="1:5" x14ac:dyDescent="0.2">
      <c r="A9" t="s">
        <v>104</v>
      </c>
      <c r="C9" s="2">
        <v>0</v>
      </c>
    </row>
    <row r="10" spans="1:5" x14ac:dyDescent="0.2">
      <c r="A10" t="s">
        <v>105</v>
      </c>
      <c r="C10" s="2">
        <v>0</v>
      </c>
    </row>
    <row r="11" spans="1:5" x14ac:dyDescent="0.2">
      <c r="A11" t="s">
        <v>106</v>
      </c>
      <c r="C11" s="2">
        <v>0</v>
      </c>
    </row>
    <row r="12" spans="1:5" x14ac:dyDescent="0.2">
      <c r="A12" t="s">
        <v>107</v>
      </c>
      <c r="C12" s="2">
        <v>0</v>
      </c>
    </row>
    <row r="13" spans="1:5" x14ac:dyDescent="0.2">
      <c r="A13" t="s">
        <v>108</v>
      </c>
      <c r="C13" s="2">
        <v>0</v>
      </c>
    </row>
    <row r="14" spans="1:5" x14ac:dyDescent="0.2">
      <c r="A14" t="s">
        <v>109</v>
      </c>
      <c r="C14" s="2">
        <v>0</v>
      </c>
    </row>
    <row r="15" spans="1:5" x14ac:dyDescent="0.2">
      <c r="A15" t="s">
        <v>110</v>
      </c>
      <c r="B15" s="4"/>
      <c r="C15" s="5">
        <v>0</v>
      </c>
    </row>
    <row r="16" spans="1:5" x14ac:dyDescent="0.2">
      <c r="A16" t="s">
        <v>111</v>
      </c>
      <c r="B16" t="s">
        <v>154</v>
      </c>
      <c r="C16" s="2">
        <v>-400000</v>
      </c>
      <c r="D16" t="s">
        <v>153</v>
      </c>
    </row>
    <row r="17" spans="1:5" x14ac:dyDescent="0.2">
      <c r="A17" t="s">
        <v>112</v>
      </c>
      <c r="C17" s="2">
        <v>0</v>
      </c>
    </row>
    <row r="18" spans="1:5" x14ac:dyDescent="0.2">
      <c r="A18" s="3" t="s">
        <v>113</v>
      </c>
      <c r="B18" s="4" t="str">
        <f>"TOTAL VALUE of items in "&amp;A18</f>
        <v>TOTAL VALUE of items in Reported Non-Operating Expense, Net</v>
      </c>
      <c r="C18" s="5">
        <f>C21+C30+C31+C32+C24</f>
        <v>8841700000</v>
      </c>
      <c r="E18" s="6"/>
    </row>
    <row r="19" spans="1:5" x14ac:dyDescent="0.2">
      <c r="A19" t="s">
        <v>114</v>
      </c>
      <c r="C19" s="2">
        <v>0</v>
      </c>
    </row>
    <row r="20" spans="1:5" x14ac:dyDescent="0.2">
      <c r="A20" t="s">
        <v>115</v>
      </c>
      <c r="C20" s="2">
        <v>0</v>
      </c>
    </row>
    <row r="21" spans="1:5" x14ac:dyDescent="0.2">
      <c r="A21" t="s">
        <v>116</v>
      </c>
      <c r="B21" t="s">
        <v>152</v>
      </c>
      <c r="C21" s="2">
        <v>-11200000</v>
      </c>
      <c r="D21" t="s">
        <v>91</v>
      </c>
    </row>
    <row r="22" spans="1:5" x14ac:dyDescent="0.2">
      <c r="A22" t="s">
        <v>117</v>
      </c>
      <c r="C22" s="2">
        <v>0</v>
      </c>
    </row>
    <row r="23" spans="1:5" x14ac:dyDescent="0.2">
      <c r="A23" t="s">
        <v>118</v>
      </c>
      <c r="C23" s="2">
        <v>0</v>
      </c>
    </row>
    <row r="24" spans="1:5" x14ac:dyDescent="0.2">
      <c r="A24" t="s">
        <v>119</v>
      </c>
      <c r="B24" s="7" t="s">
        <v>95</v>
      </c>
      <c r="C24" s="8">
        <v>446300000</v>
      </c>
      <c r="D24" t="s">
        <v>91</v>
      </c>
    </row>
    <row r="25" spans="1:5" x14ac:dyDescent="0.2">
      <c r="A25" t="s">
        <v>120</v>
      </c>
      <c r="C25" s="2">
        <v>0</v>
      </c>
    </row>
    <row r="26" spans="1:5" x14ac:dyDescent="0.2">
      <c r="A26" t="s">
        <v>121</v>
      </c>
      <c r="C26" s="2">
        <v>0</v>
      </c>
    </row>
    <row r="27" spans="1:5" x14ac:dyDescent="0.2">
      <c r="A27" t="s">
        <v>122</v>
      </c>
      <c r="C27" s="2">
        <v>0</v>
      </c>
    </row>
    <row r="28" spans="1:5" x14ac:dyDescent="0.2">
      <c r="A28" t="s">
        <v>123</v>
      </c>
      <c r="C28" s="2">
        <v>0</v>
      </c>
    </row>
    <row r="29" spans="1:5" x14ac:dyDescent="0.2">
      <c r="A29" t="s">
        <v>124</v>
      </c>
      <c r="B29" s="4"/>
      <c r="C29" s="5">
        <v>0</v>
      </c>
    </row>
    <row r="30" spans="1:5" x14ac:dyDescent="0.2">
      <c r="A30" t="s">
        <v>125</v>
      </c>
      <c r="B30" t="s">
        <v>151</v>
      </c>
      <c r="C30" s="2">
        <v>8322000000</v>
      </c>
      <c r="D30" t="s">
        <v>91</v>
      </c>
    </row>
    <row r="31" spans="1:5" x14ac:dyDescent="0.2">
      <c r="A31" t="s">
        <v>126</v>
      </c>
      <c r="B31" t="s">
        <v>150</v>
      </c>
      <c r="C31" s="2">
        <v>80500000</v>
      </c>
      <c r="D31" t="s">
        <v>91</v>
      </c>
    </row>
    <row r="32" spans="1:5" x14ac:dyDescent="0.2">
      <c r="A32" t="s">
        <v>127</v>
      </c>
      <c r="B32" t="s">
        <v>73</v>
      </c>
      <c r="C32" s="2">
        <v>4100000</v>
      </c>
      <c r="D32" t="s">
        <v>91</v>
      </c>
    </row>
    <row r="33" spans="1:5" x14ac:dyDescent="0.2">
      <c r="A33" s="3" t="s">
        <v>128</v>
      </c>
      <c r="B33" s="4" t="str">
        <f>"TOTAL VALUE of items in "&amp;A33</f>
        <v>TOTAL VALUE of items in Total Derived Data for the Net Income to NOPAT Reconciliation</v>
      </c>
      <c r="C33" s="5">
        <f>C34+C35+C36+C37+C38+C39</f>
        <v>-1534341244.8238928</v>
      </c>
      <c r="E33" s="6"/>
    </row>
    <row r="34" spans="1:5" x14ac:dyDescent="0.2">
      <c r="A34" t="s">
        <v>129</v>
      </c>
      <c r="B34" t="s">
        <v>36</v>
      </c>
      <c r="C34" s="2">
        <v>44500000</v>
      </c>
      <c r="D34" t="s">
        <v>37</v>
      </c>
      <c r="E34" s="1" t="s">
        <v>38</v>
      </c>
    </row>
    <row r="35" spans="1:5" x14ac:dyDescent="0.2">
      <c r="A35" t="s">
        <v>130</v>
      </c>
      <c r="C35" s="2">
        <v>0</v>
      </c>
    </row>
    <row r="36" spans="1:5" x14ac:dyDescent="0.2">
      <c r="A36" t="s">
        <v>131</v>
      </c>
      <c r="C36" s="2">
        <v>0</v>
      </c>
    </row>
    <row r="37" spans="1:5" x14ac:dyDescent="0.2">
      <c r="A37" t="s">
        <v>132</v>
      </c>
      <c r="B37" t="s">
        <v>36</v>
      </c>
      <c r="C37" s="2">
        <v>36689379.782287203</v>
      </c>
      <c r="D37" t="s">
        <v>42</v>
      </c>
      <c r="E37" s="1" t="s">
        <v>38</v>
      </c>
    </row>
    <row r="38" spans="1:5" x14ac:dyDescent="0.2">
      <c r="A38" t="s">
        <v>133</v>
      </c>
      <c r="C38" s="2">
        <v>0</v>
      </c>
    </row>
    <row r="39" spans="1:5" x14ac:dyDescent="0.2">
      <c r="A39" t="s">
        <v>134</v>
      </c>
      <c r="B39" t="s">
        <v>36</v>
      </c>
      <c r="C39" s="2">
        <v>-1615530624.60618</v>
      </c>
      <c r="D39" t="s">
        <v>42</v>
      </c>
      <c r="E39" s="1" t="s">
        <v>38</v>
      </c>
    </row>
    <row r="40" spans="1:5" x14ac:dyDescent="0.2">
      <c r="A40" s="3" t="s">
        <v>135</v>
      </c>
      <c r="B40" s="4" t="str">
        <f>"TOTAL VALUE of items in "&amp;A40</f>
        <v>TOTAL VALUE of items in Reported After-Tax Non-Operating Expense/(Income), Net</v>
      </c>
      <c r="C40" s="5">
        <f>C42</f>
        <v>128300000</v>
      </c>
    </row>
    <row r="41" spans="1:5" x14ac:dyDescent="0.2">
      <c r="A41" t="s">
        <v>136</v>
      </c>
      <c r="C41" s="2">
        <v>0</v>
      </c>
    </row>
    <row r="42" spans="1:5" x14ac:dyDescent="0.2">
      <c r="A42" t="s">
        <v>137</v>
      </c>
      <c r="B42" t="s">
        <v>149</v>
      </c>
      <c r="C42" s="2">
        <v>128300000</v>
      </c>
      <c r="D42" t="s">
        <v>91</v>
      </c>
    </row>
    <row r="43" spans="1:5" x14ac:dyDescent="0.2">
      <c r="A43" t="s">
        <v>138</v>
      </c>
      <c r="C43" s="2">
        <v>0</v>
      </c>
    </row>
    <row r="44" spans="1:5" x14ac:dyDescent="0.2">
      <c r="A44" t="s">
        <v>139</v>
      </c>
      <c r="C44" s="2">
        <v>0</v>
      </c>
    </row>
    <row r="45" spans="1:5" x14ac:dyDescent="0.2">
      <c r="A45" t="s">
        <v>140</v>
      </c>
      <c r="C45" s="2">
        <v>0</v>
      </c>
    </row>
    <row r="46" spans="1:5" x14ac:dyDescent="0.2">
      <c r="A46" s="3" t="s">
        <v>141</v>
      </c>
      <c r="B46" s="4"/>
      <c r="C46" s="5">
        <f>C5+C6+C18+C33+C40</f>
        <v>517358755.17610717</v>
      </c>
      <c r="D46" t="s">
        <v>52</v>
      </c>
    </row>
    <row r="50" spans="3:3" x14ac:dyDescent="0.2">
      <c r="C50" s="6"/>
    </row>
  </sheetData>
  <hyperlinks>
    <hyperlink ref="E34" r:id="rId1" xr:uid="{D144E144-6B29-9D41-8287-BEE342C694B7}"/>
    <hyperlink ref="E37" r:id="rId2" xr:uid="{47532492-3881-344B-874E-3AD423C7019A}"/>
    <hyperlink ref="E39" r:id="rId3" xr:uid="{0FE8305E-B782-0D4B-8831-A376883996EE}"/>
    <hyperlink ref="B2" r:id="rId4" xr:uid="{394FC7EC-46AC-4544-A5BB-CBA4C5833B1B}"/>
  </hyperlink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D199-0500-C74F-8B7F-E43CE3B5116C}">
  <dimension ref="A1:G55"/>
  <sheetViews>
    <sheetView workbookViewId="0"/>
  </sheetViews>
  <sheetFormatPr baseColWidth="10" defaultRowHeight="16" x14ac:dyDescent="0.2"/>
  <cols>
    <col min="1" max="1" width="59.33203125" bestFit="1" customWidth="1"/>
    <col min="2" max="2" width="52.6640625" customWidth="1"/>
    <col min="3" max="3" width="20.5" bestFit="1" customWidth="1"/>
    <col min="4" max="4" width="15.5" bestFit="1" customWidth="1"/>
  </cols>
  <sheetData>
    <row r="1" spans="1:5" ht="19" x14ac:dyDescent="0.25">
      <c r="A1" s="15" t="s">
        <v>142</v>
      </c>
      <c r="B1" s="14"/>
      <c r="C1" s="14"/>
      <c r="D1" s="14"/>
      <c r="E1" s="14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5</v>
      </c>
      <c r="B5" t="s">
        <v>186</v>
      </c>
      <c r="C5" s="2">
        <v>7916000000</v>
      </c>
      <c r="D5" t="s">
        <v>168</v>
      </c>
    </row>
    <row r="6" spans="1:5" x14ac:dyDescent="0.2">
      <c r="A6" s="3" t="s">
        <v>6</v>
      </c>
      <c r="B6" s="4" t="str">
        <f>"TOTAL VALUE of items in "&amp;A6</f>
        <v>TOTAL VALUE of items in expenses_pre_tax_hidden_total</v>
      </c>
      <c r="C6" s="5">
        <f>SUM(C8:C22)</f>
        <v>3180000000</v>
      </c>
    </row>
    <row r="7" spans="1:5" x14ac:dyDescent="0.2">
      <c r="A7" t="s">
        <v>7</v>
      </c>
      <c r="B7" s="4" t="str">
        <f>"SUM of items in "&amp;A7</f>
        <v>SUM of items in hidden_nopat_adjustment_all_restructuring</v>
      </c>
      <c r="C7" s="5">
        <f>SUM(C8:C12)</f>
        <v>2740000000</v>
      </c>
    </row>
    <row r="8" spans="1:5" x14ac:dyDescent="0.2">
      <c r="B8" t="s">
        <v>185</v>
      </c>
      <c r="C8" s="2">
        <v>941000000</v>
      </c>
      <c r="D8" t="s">
        <v>181</v>
      </c>
    </row>
    <row r="9" spans="1:5" x14ac:dyDescent="0.2">
      <c r="B9" t="s">
        <v>184</v>
      </c>
      <c r="C9" s="2">
        <v>495000000</v>
      </c>
      <c r="D9" t="s">
        <v>181</v>
      </c>
    </row>
    <row r="10" spans="1:5" x14ac:dyDescent="0.2">
      <c r="B10" t="s">
        <v>62</v>
      </c>
      <c r="C10" s="2">
        <v>466000000</v>
      </c>
      <c r="D10" t="s">
        <v>153</v>
      </c>
    </row>
    <row r="11" spans="1:5" x14ac:dyDescent="0.2">
      <c r="B11" t="s">
        <v>183</v>
      </c>
      <c r="C11" s="2">
        <v>301000000</v>
      </c>
      <c r="D11" t="s">
        <v>181</v>
      </c>
    </row>
    <row r="12" spans="1:5" x14ac:dyDescent="0.2">
      <c r="B12" t="s">
        <v>182</v>
      </c>
      <c r="C12" s="2">
        <v>537000000</v>
      </c>
      <c r="D12" t="s">
        <v>181</v>
      </c>
    </row>
    <row r="13" spans="1:5" x14ac:dyDescent="0.2">
      <c r="A13" t="s">
        <v>8</v>
      </c>
      <c r="C13" s="2">
        <v>0</v>
      </c>
    </row>
    <row r="14" spans="1:5" x14ac:dyDescent="0.2">
      <c r="A14" t="s">
        <v>9</v>
      </c>
      <c r="C14" s="2">
        <v>0</v>
      </c>
    </row>
    <row r="15" spans="1:5" x14ac:dyDescent="0.2">
      <c r="A15" t="s">
        <v>10</v>
      </c>
      <c r="C15" s="2">
        <v>0</v>
      </c>
    </row>
    <row r="16" spans="1:5" x14ac:dyDescent="0.2">
      <c r="A16" t="s">
        <v>11</v>
      </c>
      <c r="B16" t="s">
        <v>180</v>
      </c>
      <c r="C16" s="2">
        <v>440000000</v>
      </c>
      <c r="D16" t="s">
        <v>179</v>
      </c>
    </row>
    <row r="17" spans="1:4" x14ac:dyDescent="0.2">
      <c r="A17" t="s">
        <v>12</v>
      </c>
      <c r="C17" s="2">
        <v>0</v>
      </c>
    </row>
    <row r="18" spans="1:4" x14ac:dyDescent="0.2">
      <c r="A18" t="s">
        <v>13</v>
      </c>
      <c r="C18" s="2">
        <v>0</v>
      </c>
    </row>
    <row r="19" spans="1:4" x14ac:dyDescent="0.2">
      <c r="A19" t="s">
        <v>14</v>
      </c>
      <c r="C19" s="2">
        <v>0</v>
      </c>
    </row>
    <row r="20" spans="1:4" x14ac:dyDescent="0.2">
      <c r="A20" t="s">
        <v>15</v>
      </c>
      <c r="C20" s="2">
        <v>0</v>
      </c>
    </row>
    <row r="21" spans="1:4" x14ac:dyDescent="0.2">
      <c r="A21" t="s">
        <v>16</v>
      </c>
      <c r="C21" s="2">
        <v>0</v>
      </c>
    </row>
    <row r="22" spans="1:4" x14ac:dyDescent="0.2">
      <c r="A22" t="s">
        <v>17</v>
      </c>
      <c r="C22" s="2">
        <v>0</v>
      </c>
    </row>
    <row r="23" spans="1:4" x14ac:dyDescent="0.2">
      <c r="A23" s="3" t="s">
        <v>18</v>
      </c>
      <c r="B23" s="4" t="str">
        <f>"TOTAL VALUE of items in "&amp;A23</f>
        <v>TOTAL VALUE of items in expenses_non_operating</v>
      </c>
      <c r="C23" s="5">
        <f>C25+C26+C30+C31+C37+C38</f>
        <v>-1941000000</v>
      </c>
    </row>
    <row r="24" spans="1:4" x14ac:dyDescent="0.2">
      <c r="A24" t="s">
        <v>19</v>
      </c>
      <c r="C24" s="2">
        <v>0</v>
      </c>
    </row>
    <row r="25" spans="1:4" x14ac:dyDescent="0.2">
      <c r="A25" t="s">
        <v>20</v>
      </c>
      <c r="B25" t="s">
        <v>178</v>
      </c>
      <c r="C25" s="2">
        <v>-258000000</v>
      </c>
      <c r="D25" t="s">
        <v>173</v>
      </c>
    </row>
    <row r="26" spans="1:4" x14ac:dyDescent="0.2">
      <c r="A26" t="s">
        <v>21</v>
      </c>
      <c r="B26" t="s">
        <v>177</v>
      </c>
      <c r="C26" s="2">
        <v>-42000000</v>
      </c>
      <c r="D26" t="s">
        <v>173</v>
      </c>
    </row>
    <row r="27" spans="1:4" x14ac:dyDescent="0.2">
      <c r="A27" t="s">
        <v>22</v>
      </c>
      <c r="C27" s="2">
        <v>0</v>
      </c>
    </row>
    <row r="28" spans="1:4" x14ac:dyDescent="0.2">
      <c r="A28" t="s">
        <v>23</v>
      </c>
      <c r="C28" s="2">
        <v>0</v>
      </c>
    </row>
    <row r="29" spans="1:4" x14ac:dyDescent="0.2">
      <c r="A29" t="s">
        <v>24</v>
      </c>
      <c r="B29" s="4" t="str">
        <f>"SUM of items in "&amp;A29</f>
        <v>SUM of items in expenses_interest</v>
      </c>
      <c r="C29" s="5">
        <f>SUM(C30:C31)</f>
        <v>320000000</v>
      </c>
    </row>
    <row r="30" spans="1:4" x14ac:dyDescent="0.2">
      <c r="B30" t="s">
        <v>176</v>
      </c>
      <c r="C30" s="2">
        <v>655000000</v>
      </c>
      <c r="D30" t="s">
        <v>170</v>
      </c>
    </row>
    <row r="31" spans="1:4" x14ac:dyDescent="0.2">
      <c r="B31" t="s">
        <v>144</v>
      </c>
      <c r="C31" s="2">
        <v>-335000000</v>
      </c>
      <c r="D31" t="s">
        <v>173</v>
      </c>
    </row>
    <row r="32" spans="1:4" x14ac:dyDescent="0.2">
      <c r="A32" t="s">
        <v>26</v>
      </c>
      <c r="C32" s="2">
        <v>0</v>
      </c>
    </row>
    <row r="33" spans="1:7" x14ac:dyDescent="0.2">
      <c r="A33" t="s">
        <v>27</v>
      </c>
      <c r="C33" s="2">
        <v>0</v>
      </c>
    </row>
    <row r="34" spans="1:7" x14ac:dyDescent="0.2">
      <c r="A34" t="s">
        <v>28</v>
      </c>
      <c r="C34" s="2">
        <v>0</v>
      </c>
    </row>
    <row r="35" spans="1:7" x14ac:dyDescent="0.2">
      <c r="A35" t="s">
        <v>29</v>
      </c>
      <c r="C35" s="2">
        <v>0</v>
      </c>
    </row>
    <row r="36" spans="1:7" x14ac:dyDescent="0.2">
      <c r="A36" t="s">
        <v>30</v>
      </c>
      <c r="B36" s="4" t="str">
        <f>"SUM of items in "&amp;A36</f>
        <v>SUM of items in expenses_non_operating_other</v>
      </c>
      <c r="C36" s="5">
        <f>SUM(C37:C38)</f>
        <v>-1961000000</v>
      </c>
    </row>
    <row r="37" spans="1:7" x14ac:dyDescent="0.2">
      <c r="B37" t="s">
        <v>175</v>
      </c>
      <c r="C37" s="2">
        <v>-1665000000</v>
      </c>
      <c r="D37" t="s">
        <v>173</v>
      </c>
    </row>
    <row r="38" spans="1:7" x14ac:dyDescent="0.2">
      <c r="B38" t="s">
        <v>174</v>
      </c>
      <c r="C38" s="2">
        <v>-296000000</v>
      </c>
      <c r="D38" t="s">
        <v>173</v>
      </c>
    </row>
    <row r="39" spans="1:7" x14ac:dyDescent="0.2">
      <c r="A39" t="s">
        <v>31</v>
      </c>
      <c r="C39" s="2">
        <v>0</v>
      </c>
    </row>
    <row r="40" spans="1:7" x14ac:dyDescent="0.2">
      <c r="A40" t="s">
        <v>32</v>
      </c>
      <c r="C40" s="2">
        <v>0</v>
      </c>
    </row>
    <row r="41" spans="1:7" x14ac:dyDescent="0.2">
      <c r="A41" t="s">
        <v>33</v>
      </c>
      <c r="C41" s="2">
        <v>0</v>
      </c>
    </row>
    <row r="42" spans="1:7" x14ac:dyDescent="0.2">
      <c r="A42" s="3" t="s">
        <v>34</v>
      </c>
      <c r="B42" s="4" t="str">
        <f>"TOTAL VALUE of items in "&amp;A42</f>
        <v>TOTAL VALUE of items in derived_datapoints</v>
      </c>
      <c r="C42" s="5">
        <f>C43+C44+C45+C46+C47+C48</f>
        <v>-2013026111.329021</v>
      </c>
    </row>
    <row r="43" spans="1:7" x14ac:dyDescent="0.2">
      <c r="A43" t="s">
        <v>35</v>
      </c>
      <c r="B43" t="s">
        <v>36</v>
      </c>
      <c r="C43" s="2">
        <v>-31000000</v>
      </c>
      <c r="D43" t="s">
        <v>37</v>
      </c>
      <c r="E43" s="1" t="s">
        <v>38</v>
      </c>
      <c r="G43" s="9"/>
    </row>
    <row r="44" spans="1:7" x14ac:dyDescent="0.2">
      <c r="A44" t="s">
        <v>39</v>
      </c>
      <c r="C44" s="2">
        <v>0</v>
      </c>
    </row>
    <row r="45" spans="1:7" x14ac:dyDescent="0.2">
      <c r="A45" t="s">
        <v>40</v>
      </c>
      <c r="C45" s="2">
        <v>0</v>
      </c>
    </row>
    <row r="46" spans="1:7" x14ac:dyDescent="0.2">
      <c r="A46" t="s">
        <v>41</v>
      </c>
      <c r="B46" t="s">
        <v>36</v>
      </c>
      <c r="C46" s="2">
        <v>71876383.789458901</v>
      </c>
      <c r="D46" t="s">
        <v>42</v>
      </c>
      <c r="E46" s="1" t="s">
        <v>38</v>
      </c>
    </row>
    <row r="47" spans="1:7" x14ac:dyDescent="0.2">
      <c r="A47" t="s">
        <v>43</v>
      </c>
      <c r="C47" s="2">
        <v>0</v>
      </c>
    </row>
    <row r="48" spans="1:7" x14ac:dyDescent="0.2">
      <c r="A48" t="s">
        <v>44</v>
      </c>
      <c r="B48" t="s">
        <v>36</v>
      </c>
      <c r="C48" s="2">
        <v>-2053902495.11848</v>
      </c>
      <c r="D48" t="s">
        <v>42</v>
      </c>
      <c r="E48" s="1" t="s">
        <v>38</v>
      </c>
    </row>
    <row r="49" spans="1:4" x14ac:dyDescent="0.2">
      <c r="A49" s="3" t="s">
        <v>45</v>
      </c>
      <c r="B49" s="4" t="str">
        <f>"TOTAL VALUE of items in "&amp;A49</f>
        <v>TOTAL VALUE of items in charge_after_tax</v>
      </c>
      <c r="C49" s="5">
        <f>C50+C51+C52</f>
        <v>159000000</v>
      </c>
    </row>
    <row r="50" spans="1:4" x14ac:dyDescent="0.2">
      <c r="A50" t="s">
        <v>46</v>
      </c>
      <c r="B50" t="s">
        <v>172</v>
      </c>
      <c r="C50" s="2">
        <v>-9000000</v>
      </c>
      <c r="D50" t="s">
        <v>170</v>
      </c>
    </row>
    <row r="51" spans="1:4" x14ac:dyDescent="0.2">
      <c r="A51" t="s">
        <v>47</v>
      </c>
      <c r="B51" t="s">
        <v>171</v>
      </c>
      <c r="C51" s="2">
        <v>70000000</v>
      </c>
      <c r="D51" t="s">
        <v>170</v>
      </c>
    </row>
    <row r="52" spans="1:4" x14ac:dyDescent="0.2">
      <c r="A52" t="s">
        <v>48</v>
      </c>
      <c r="B52" t="s">
        <v>169</v>
      </c>
      <c r="C52" s="2">
        <v>98000000</v>
      </c>
      <c r="D52" t="s">
        <v>168</v>
      </c>
    </row>
    <row r="53" spans="1:4" x14ac:dyDescent="0.2">
      <c r="A53" t="s">
        <v>49</v>
      </c>
      <c r="C53" s="2">
        <v>0</v>
      </c>
    </row>
    <row r="54" spans="1:4" x14ac:dyDescent="0.2">
      <c r="A54" t="s">
        <v>50</v>
      </c>
      <c r="C54" s="2">
        <v>0</v>
      </c>
    </row>
    <row r="55" spans="1:4" x14ac:dyDescent="0.2">
      <c r="A55" s="3" t="s">
        <v>51</v>
      </c>
      <c r="B55" s="4"/>
      <c r="C55" s="5">
        <f>C5+C6+C23+C42+C49</f>
        <v>7300973888.6709785</v>
      </c>
      <c r="D55" t="s">
        <v>52</v>
      </c>
    </row>
  </sheetData>
  <hyperlinks>
    <hyperlink ref="E43" r:id="rId1" xr:uid="{3CAD0A29-C318-4D4B-8674-2AAA714D4302}"/>
    <hyperlink ref="E46" r:id="rId2" xr:uid="{EC5E8AB7-07F8-1347-AC5E-690C587AD0AF}"/>
    <hyperlink ref="E48" r:id="rId3" xr:uid="{EFFA31E3-0CF4-AD42-84D1-2192840D0C5F}"/>
    <hyperlink ref="B2" r:id="rId4" xr:uid="{49C74801-BDFD-4148-BFCC-B45C0BD303EC}"/>
  </hyperlink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16E-CD81-714D-A4F0-D912A48D2EF1}">
  <dimension ref="A1:E53"/>
  <sheetViews>
    <sheetView workbookViewId="0"/>
  </sheetViews>
  <sheetFormatPr baseColWidth="10" defaultRowHeight="16" x14ac:dyDescent="0.2"/>
  <cols>
    <col min="1" max="1" width="59.33203125" bestFit="1" customWidth="1"/>
    <col min="2" max="2" width="52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ht="19" x14ac:dyDescent="0.25">
      <c r="A1" s="15" t="s">
        <v>142</v>
      </c>
      <c r="B1" s="13"/>
      <c r="C1" s="13"/>
      <c r="D1" s="13"/>
      <c r="E1" s="13"/>
    </row>
    <row r="2" spans="1:5" x14ac:dyDescent="0.2">
      <c r="A2" s="12" t="s">
        <v>187</v>
      </c>
      <c r="B2" s="16" t="s">
        <v>188</v>
      </c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x14ac:dyDescent="0.2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">
      <c r="A5" t="s">
        <v>100</v>
      </c>
      <c r="B5" t="s">
        <v>167</v>
      </c>
      <c r="C5" s="2">
        <v>2878900000</v>
      </c>
      <c r="D5" t="s">
        <v>156</v>
      </c>
    </row>
    <row r="6" spans="1:5" x14ac:dyDescent="0.2">
      <c r="A6" s="3" t="s">
        <v>101</v>
      </c>
      <c r="B6" s="4" t="str">
        <f>"TOTAL VALUE of items in "&amp;A6</f>
        <v>TOTAL VALUE of items in Total Hidden Non-Operating Expense, Net</v>
      </c>
      <c r="C6" s="5">
        <f>C8+C9+C10+C13</f>
        <v>32000000</v>
      </c>
    </row>
    <row r="7" spans="1:5" x14ac:dyDescent="0.2">
      <c r="A7" t="s">
        <v>102</v>
      </c>
      <c r="B7" s="7"/>
      <c r="C7" s="5">
        <f>SUM(C8:C10)</f>
        <v>7000000</v>
      </c>
    </row>
    <row r="8" spans="1:5" x14ac:dyDescent="0.2">
      <c r="B8" s="7" t="s">
        <v>166</v>
      </c>
      <c r="C8" s="8">
        <v>1100000</v>
      </c>
      <c r="D8" t="s">
        <v>165</v>
      </c>
    </row>
    <row r="9" spans="1:5" x14ac:dyDescent="0.2">
      <c r="B9" s="7" t="s">
        <v>164</v>
      </c>
      <c r="C9" s="8">
        <v>5000000</v>
      </c>
      <c r="D9" t="s">
        <v>162</v>
      </c>
    </row>
    <row r="10" spans="1:5" x14ac:dyDescent="0.2">
      <c r="B10" s="7" t="s">
        <v>163</v>
      </c>
      <c r="C10" s="8">
        <v>900000</v>
      </c>
      <c r="D10" t="s">
        <v>162</v>
      </c>
    </row>
    <row r="11" spans="1:5" x14ac:dyDescent="0.2">
      <c r="A11" t="s">
        <v>103</v>
      </c>
      <c r="C11" s="2">
        <v>0</v>
      </c>
    </row>
    <row r="12" spans="1:5" x14ac:dyDescent="0.2">
      <c r="A12" t="s">
        <v>104</v>
      </c>
      <c r="C12" s="2">
        <v>0</v>
      </c>
    </row>
    <row r="13" spans="1:5" x14ac:dyDescent="0.2">
      <c r="A13" t="s">
        <v>105</v>
      </c>
      <c r="B13" t="s">
        <v>161</v>
      </c>
      <c r="C13" s="2">
        <v>25000000</v>
      </c>
      <c r="D13" t="s">
        <v>160</v>
      </c>
    </row>
    <row r="14" spans="1:5" x14ac:dyDescent="0.2">
      <c r="A14" t="s">
        <v>106</v>
      </c>
      <c r="C14" s="2">
        <v>0</v>
      </c>
    </row>
    <row r="15" spans="1:5" x14ac:dyDescent="0.2">
      <c r="A15" t="s">
        <v>107</v>
      </c>
      <c r="C15" s="2">
        <v>0</v>
      </c>
    </row>
    <row r="16" spans="1:5" x14ac:dyDescent="0.2">
      <c r="A16" t="s">
        <v>108</v>
      </c>
      <c r="C16" s="2">
        <v>0</v>
      </c>
    </row>
    <row r="17" spans="1:4" x14ac:dyDescent="0.2">
      <c r="A17" t="s">
        <v>109</v>
      </c>
      <c r="C17" s="2">
        <v>0</v>
      </c>
    </row>
    <row r="18" spans="1:4" x14ac:dyDescent="0.2">
      <c r="A18" t="s">
        <v>110</v>
      </c>
      <c r="B18" s="4"/>
      <c r="C18" s="5">
        <v>0</v>
      </c>
    </row>
    <row r="19" spans="1:4" x14ac:dyDescent="0.2">
      <c r="A19" t="s">
        <v>111</v>
      </c>
      <c r="C19" s="2">
        <v>0</v>
      </c>
    </row>
    <row r="20" spans="1:4" x14ac:dyDescent="0.2">
      <c r="A20" t="s">
        <v>112</v>
      </c>
      <c r="C20" s="2">
        <v>0</v>
      </c>
    </row>
    <row r="21" spans="1:4" x14ac:dyDescent="0.2">
      <c r="A21" s="3" t="s">
        <v>113</v>
      </c>
      <c r="B21" s="4" t="str">
        <f>"TOTAL VALUE of items in "&amp;A21</f>
        <v>TOTAL VALUE of items in Reported Non-Operating Expense, Net</v>
      </c>
      <c r="C21" s="5">
        <f>C22+C24+C27+C33</f>
        <v>100000000</v>
      </c>
    </row>
    <row r="22" spans="1:4" x14ac:dyDescent="0.2">
      <c r="A22" t="s">
        <v>114</v>
      </c>
      <c r="C22" s="2">
        <v>0</v>
      </c>
    </row>
    <row r="23" spans="1:4" x14ac:dyDescent="0.2">
      <c r="A23" t="s">
        <v>115</v>
      </c>
      <c r="C23" s="2">
        <v>0</v>
      </c>
    </row>
    <row r="24" spans="1:4" x14ac:dyDescent="0.2">
      <c r="A24" t="s">
        <v>116</v>
      </c>
      <c r="B24" t="s">
        <v>159</v>
      </c>
      <c r="C24" s="2">
        <v>3000000</v>
      </c>
      <c r="D24" t="s">
        <v>156</v>
      </c>
    </row>
    <row r="25" spans="1:4" x14ac:dyDescent="0.2">
      <c r="A25" t="s">
        <v>117</v>
      </c>
      <c r="C25" s="2">
        <v>0</v>
      </c>
    </row>
    <row r="26" spans="1:4" x14ac:dyDescent="0.2">
      <c r="A26" t="s">
        <v>118</v>
      </c>
      <c r="C26" s="2">
        <v>0</v>
      </c>
    </row>
    <row r="27" spans="1:4" x14ac:dyDescent="0.2">
      <c r="A27" t="s">
        <v>119</v>
      </c>
      <c r="B27" s="7" t="s">
        <v>95</v>
      </c>
      <c r="C27" s="8">
        <v>97000000</v>
      </c>
      <c r="D27" t="s">
        <v>156</v>
      </c>
    </row>
    <row r="28" spans="1:4" x14ac:dyDescent="0.2">
      <c r="A28" t="s">
        <v>120</v>
      </c>
      <c r="C28" s="2">
        <v>0</v>
      </c>
    </row>
    <row r="29" spans="1:4" x14ac:dyDescent="0.2">
      <c r="A29" t="s">
        <v>121</v>
      </c>
      <c r="C29" s="2">
        <v>0</v>
      </c>
    </row>
    <row r="30" spans="1:4" x14ac:dyDescent="0.2">
      <c r="A30" t="s">
        <v>122</v>
      </c>
      <c r="C30" s="2">
        <v>0</v>
      </c>
    </row>
    <row r="31" spans="1:4" x14ac:dyDescent="0.2">
      <c r="A31" t="s">
        <v>123</v>
      </c>
      <c r="C31" s="2">
        <v>0</v>
      </c>
    </row>
    <row r="32" spans="1:4" x14ac:dyDescent="0.2">
      <c r="A32" t="s">
        <v>124</v>
      </c>
      <c r="B32" s="4"/>
      <c r="C32" s="5">
        <v>0</v>
      </c>
    </row>
    <row r="33" spans="1:5" x14ac:dyDescent="0.2">
      <c r="A33" t="s">
        <v>125</v>
      </c>
      <c r="C33" s="2">
        <v>0</v>
      </c>
    </row>
    <row r="34" spans="1:5" x14ac:dyDescent="0.2">
      <c r="A34" t="s">
        <v>126</v>
      </c>
      <c r="C34" s="2">
        <v>0</v>
      </c>
    </row>
    <row r="35" spans="1:5" x14ac:dyDescent="0.2">
      <c r="A35" t="s">
        <v>127</v>
      </c>
      <c r="C35" s="2">
        <v>0</v>
      </c>
    </row>
    <row r="36" spans="1:5" x14ac:dyDescent="0.2">
      <c r="A36" s="3" t="s">
        <v>128</v>
      </c>
      <c r="B36" s="4" t="str">
        <f>"TOTAL VALUE of items in "&amp;A36</f>
        <v>TOTAL VALUE of items in Total Derived Data for the Net Income to NOPAT Reconciliation</v>
      </c>
      <c r="C36" s="5">
        <f>C37+C38+C39+C40+C41+C42</f>
        <v>-106734775.2802037</v>
      </c>
    </row>
    <row r="37" spans="1:5" x14ac:dyDescent="0.2">
      <c r="A37" t="s">
        <v>129</v>
      </c>
      <c r="B37" t="s">
        <v>36</v>
      </c>
      <c r="C37" s="2">
        <v>0</v>
      </c>
      <c r="D37" t="s">
        <v>37</v>
      </c>
      <c r="E37" s="1" t="s">
        <v>38</v>
      </c>
    </row>
    <row r="38" spans="1:5" x14ac:dyDescent="0.2">
      <c r="A38" t="s">
        <v>130</v>
      </c>
      <c r="C38" s="2">
        <v>0</v>
      </c>
    </row>
    <row r="39" spans="1:5" x14ac:dyDescent="0.2">
      <c r="A39" t="s">
        <v>131</v>
      </c>
      <c r="C39" s="2">
        <v>0</v>
      </c>
    </row>
    <row r="40" spans="1:5" x14ac:dyDescent="0.2">
      <c r="A40" t="s">
        <v>132</v>
      </c>
      <c r="B40" t="s">
        <v>36</v>
      </c>
      <c r="C40" s="2">
        <v>8042925.4773402996</v>
      </c>
      <c r="D40" t="s">
        <v>42</v>
      </c>
      <c r="E40" s="1" t="s">
        <v>38</v>
      </c>
    </row>
    <row r="41" spans="1:5" x14ac:dyDescent="0.2">
      <c r="A41" t="s">
        <v>133</v>
      </c>
      <c r="C41" s="2">
        <v>0</v>
      </c>
    </row>
    <row r="42" spans="1:5" x14ac:dyDescent="0.2">
      <c r="A42" t="s">
        <v>134</v>
      </c>
      <c r="B42" t="s">
        <v>36</v>
      </c>
      <c r="C42" s="2">
        <v>-114777700.757544</v>
      </c>
      <c r="D42" t="s">
        <v>42</v>
      </c>
      <c r="E42" s="1" t="s">
        <v>38</v>
      </c>
    </row>
    <row r="43" spans="1:5" x14ac:dyDescent="0.2">
      <c r="A43" s="3" t="s">
        <v>135</v>
      </c>
      <c r="B43" s="4" t="str">
        <f>"TOTAL VALUE of items in "&amp;A43</f>
        <v>TOTAL VALUE of items in Reported After-Tax Non-Operating Expense/(Income), Net</v>
      </c>
      <c r="C43" s="5">
        <f>C45+C46</f>
        <v>-1960600000</v>
      </c>
    </row>
    <row r="44" spans="1:5" x14ac:dyDescent="0.2">
      <c r="A44" t="s">
        <v>136</v>
      </c>
      <c r="C44" s="2">
        <v>0</v>
      </c>
    </row>
    <row r="45" spans="1:5" x14ac:dyDescent="0.2">
      <c r="A45" t="s">
        <v>137</v>
      </c>
      <c r="B45" t="s">
        <v>158</v>
      </c>
      <c r="C45" s="2">
        <v>-1995500000</v>
      </c>
      <c r="D45" t="s">
        <v>156</v>
      </c>
    </row>
    <row r="46" spans="1:5" x14ac:dyDescent="0.2">
      <c r="A46" t="s">
        <v>138</v>
      </c>
      <c r="B46" t="s">
        <v>157</v>
      </c>
      <c r="C46" s="2">
        <v>34900000</v>
      </c>
      <c r="D46" t="s">
        <v>156</v>
      </c>
    </row>
    <row r="47" spans="1:5" x14ac:dyDescent="0.2">
      <c r="A47" t="s">
        <v>139</v>
      </c>
      <c r="C47" s="2">
        <v>0</v>
      </c>
    </row>
    <row r="48" spans="1:5" x14ac:dyDescent="0.2">
      <c r="A48" t="s">
        <v>140</v>
      </c>
      <c r="C48" s="2">
        <v>0</v>
      </c>
    </row>
    <row r="49" spans="1:4" x14ac:dyDescent="0.2">
      <c r="A49" s="3" t="s">
        <v>141</v>
      </c>
      <c r="B49" s="4"/>
      <c r="C49" s="5">
        <f>C5+C6+C21+C36+C43</f>
        <v>943565224.71979618</v>
      </c>
      <c r="D49" t="s">
        <v>52</v>
      </c>
    </row>
    <row r="53" spans="1:4" x14ac:dyDescent="0.2">
      <c r="C53" s="6"/>
    </row>
  </sheetData>
  <hyperlinks>
    <hyperlink ref="E37" r:id="rId1" xr:uid="{E25C2A64-923A-3D4C-8D9C-7F0026FDB4C6}"/>
    <hyperlink ref="E40" r:id="rId2" xr:uid="{4C096C8C-92A9-E949-8F4D-ED40273A3455}"/>
    <hyperlink ref="E42" r:id="rId3" xr:uid="{FDBB8145-07DE-714D-A12B-4D2E74AD26B1}"/>
    <hyperlink ref="B2" r:id="rId4" xr:uid="{6C9EC2B7-5359-464D-AE00-478E04B390B0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Cesca Therapeutics (THMO) 2018</vt:lpstr>
      <vt:lpstr>Real Good Solar (RGSE) 2018</vt:lpstr>
      <vt:lpstr>Navidea (NAVB 2018)</vt:lpstr>
      <vt:lpstr>ExpresSpa Group (XSPA) 2018</vt:lpstr>
      <vt:lpstr>Outlook Therapeutic (OTLK) 2018</vt:lpstr>
      <vt:lpstr>Exelixis (EXEL) 2018</vt:lpstr>
      <vt:lpstr>Newell Brands (NWL) 2018</vt:lpstr>
      <vt:lpstr>General Motors (GM) 2018</vt:lpstr>
      <vt:lpstr>Fortive (FTV)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Fincher</dc:creator>
  <cp:lastModifiedBy>David Trainer</cp:lastModifiedBy>
  <dcterms:created xsi:type="dcterms:W3CDTF">2020-02-06T18:47:59Z</dcterms:created>
  <dcterms:modified xsi:type="dcterms:W3CDTF">2020-02-24T22:24:43Z</dcterms:modified>
</cp:coreProperties>
</file>