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koehler/Desktop/"/>
    </mc:Choice>
  </mc:AlternateContent>
  <xr:revisionPtr revIDLastSave="0" documentId="13_ncr:1_{5E645AA5-3ED1-2D41-A0E3-25A3010F1D4C}" xr6:coauthVersionLast="46" xr6:coauthVersionMax="46" xr10:uidLastSave="{00000000-0000-0000-0000-000000000000}"/>
  <bookViews>
    <workbookView xWindow="10340" yWindow="1780" windowWidth="28580" windowHeight="25300" xr2:uid="{416164C7-181A-0F4C-993B-D48631284473}"/>
  </bookViews>
  <sheets>
    <sheet name="General Motors Co (GM) 2018" sheetId="17" r:id="rId1"/>
    <sheet name="Fortive (FTV) 2018" sheetId="16" r:id="rId2"/>
    <sheet name="Newell Brands (NWL) 2018" sheetId="15" r:id="rId3"/>
    <sheet name="Exelixis (EXEL) 2018" sheetId="14" r:id="rId4"/>
    <sheet name="ExpresSpa Group (XSPA) 2018" sheetId="8" r:id="rId5"/>
    <sheet name="Navidea (NAVB) 2018" sheetId="6" r:id="rId6"/>
    <sheet name="Cesca Therapeutics (THMO) 2018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7" l="1"/>
  <c r="C23" i="17"/>
  <c r="C54" i="17" s="1"/>
  <c r="C4" i="17"/>
  <c r="C21" i="16"/>
  <c r="C45" i="16"/>
  <c r="C32" i="17"/>
  <c r="C5" i="17"/>
  <c r="C51" i="17"/>
  <c r="B51" i="17"/>
  <c r="B23" i="17"/>
  <c r="B4" i="17"/>
  <c r="C34" i="16"/>
  <c r="C31" i="15"/>
  <c r="C18" i="15" s="1"/>
  <c r="B4" i="15" l="1"/>
  <c r="B18" i="15"/>
  <c r="B42" i="15"/>
  <c r="B4" i="16"/>
  <c r="C4" i="16"/>
  <c r="C5" i="16"/>
  <c r="B21" i="16"/>
  <c r="B42" i="16"/>
  <c r="C42" i="16"/>
  <c r="C4" i="15"/>
  <c r="C42" i="15"/>
  <c r="B4" i="14"/>
  <c r="C4" i="14"/>
  <c r="B18" i="14"/>
  <c r="C18" i="14"/>
  <c r="B34" i="14"/>
  <c r="C34" i="14"/>
  <c r="B5" i="8"/>
  <c r="B15" i="8"/>
  <c r="C4" i="8"/>
  <c r="C23" i="8"/>
  <c r="C15" i="8"/>
  <c r="C5" i="8"/>
  <c r="C39" i="8"/>
  <c r="B39" i="8"/>
  <c r="B23" i="8"/>
  <c r="B4" i="8"/>
  <c r="C18" i="6"/>
  <c r="C34" i="6"/>
  <c r="B34" i="6"/>
  <c r="B18" i="6"/>
  <c r="C4" i="6"/>
  <c r="B4" i="6"/>
  <c r="C37" i="2"/>
  <c r="C21" i="2"/>
  <c r="B37" i="2"/>
  <c r="B21" i="2"/>
  <c r="C5" i="2"/>
  <c r="C4" i="2" s="1"/>
  <c r="C40" i="2" s="1"/>
  <c r="B5" i="2"/>
  <c r="B4" i="2"/>
  <c r="C45" i="15" l="1"/>
  <c r="C37" i="14"/>
  <c r="C37" i="6"/>
  <c r="C42" i="8"/>
</calcChain>
</file>

<file path=xl/sharedStrings.xml><?xml version="1.0" encoding="utf-8"?>
<sst xmlns="http://schemas.openxmlformats.org/spreadsheetml/2006/main" count="441" uniqueCount="118">
  <si>
    <t>New Constructs Data Key</t>
  </si>
  <si>
    <t>Original line item text</t>
  </si>
  <si>
    <t>Original line item value</t>
  </si>
  <si>
    <t>Original line item location</t>
  </si>
  <si>
    <t>notes</t>
  </si>
  <si>
    <t>CALCULATED DATAPOINT</t>
  </si>
  <si>
    <t>NA</t>
  </si>
  <si>
    <t>See the calculation formula</t>
  </si>
  <si>
    <t>Loss on disposal of equipment and leasehold improvements</t>
  </si>
  <si>
    <t>restructuring</t>
  </si>
  <si>
    <t>pg 44</t>
  </si>
  <si>
    <t>pg 46</t>
  </si>
  <si>
    <t>pg 28</t>
  </si>
  <si>
    <t>Fair value change of derivative instruments</t>
  </si>
  <si>
    <t xml:space="preserve">Other income and  ( expenses ) </t>
  </si>
  <si>
    <t>Impairment charges</t>
  </si>
  <si>
    <t>Goodwill impairment</t>
  </si>
  <si>
    <t>Net loss attributable to common stockholders</t>
  </si>
  <si>
    <t>pg F-4</t>
  </si>
  <si>
    <t>termination costs related to the resignation of Dr. Goldberg</t>
  </si>
  <si>
    <t>Loss on extinguishment of debt</t>
  </si>
  <si>
    <t>Other income  ( expense ) , net</t>
  </si>
  <si>
    <t>Gain on sale</t>
  </si>
  <si>
    <t>Income  ( loss )  from discontinued operations</t>
  </si>
  <si>
    <t>Net  ( loss )  income attributable to common stockholders</t>
  </si>
  <si>
    <t>pg 31</t>
  </si>
  <si>
    <t>Net loss attributable to the Company</t>
  </si>
  <si>
    <t>impairment of fixed assets</t>
  </si>
  <si>
    <t>severance</t>
  </si>
  <si>
    <t>Gain on the sale of patents</t>
  </si>
  <si>
    <t>one-time professional fees</t>
  </si>
  <si>
    <t>one-time project costs</t>
  </si>
  <si>
    <t>Extinguishment of debt</t>
  </si>
  <si>
    <t>Other non operating income  ( expense ) , net</t>
  </si>
  <si>
    <t>Consolidated net loss from discontinued operations</t>
  </si>
  <si>
    <t>pg F-34</t>
  </si>
  <si>
    <t>pg 42</t>
  </si>
  <si>
    <t>pg F-6</t>
  </si>
  <si>
    <t>pg 78</t>
  </si>
  <si>
    <t>Other, net</t>
  </si>
  <si>
    <t>pg 105</t>
  </si>
  <si>
    <t>write-downs</t>
  </si>
  <si>
    <t>Net income (loss)</t>
  </si>
  <si>
    <t>Income  ( loss )  from discontinued operations, net of tax</t>
  </si>
  <si>
    <t>Restructuring costs, net</t>
  </si>
  <si>
    <t>Impairment of goodwill, intangibles and other assets</t>
  </si>
  <si>
    <t>Other expense  ( income ) , net</t>
  </si>
  <si>
    <t>pg 67</t>
  </si>
  <si>
    <t>Prior service cost (credit)</t>
  </si>
  <si>
    <t>Net income ( loss )</t>
  </si>
  <si>
    <t>pg 51</t>
  </si>
  <si>
    <t>Earnings from discontinued operations, net of income taxes</t>
  </si>
  <si>
    <t>Other non operating expenses</t>
  </si>
  <si>
    <t>pg 63</t>
  </si>
  <si>
    <t>pretax transaction-related costs</t>
  </si>
  <si>
    <t>pg 85</t>
  </si>
  <si>
    <t>Facility exit and other related</t>
  </si>
  <si>
    <t>Employee severance related</t>
  </si>
  <si>
    <t>pg 55</t>
  </si>
  <si>
    <t>Impairment charges on intangible assets</t>
  </si>
  <si>
    <t>Net earnings attributable to common stockholders</t>
  </si>
  <si>
    <t>GAAP Net Income</t>
  </si>
  <si>
    <t>Core Earnings Distortion from Hidden Items, Net</t>
  </si>
  <si>
    <t>Earnings Distortion from Hidden Total Restructuring Expenses, Net</t>
  </si>
  <si>
    <t>Earnings Distortion from Hidden Foreign Currency Expenses, Net</t>
  </si>
  <si>
    <t>Earnings Distortion from Hidden Other Real Estate Owned Expenses, Net</t>
  </si>
  <si>
    <t>Earnings Distortion from Hidden Acquisition and Merger Expenses, Net</t>
  </si>
  <si>
    <t>Core Earnings Distortion from Hidden Legal, Regulatory, and Insurance Related Expenses, Net</t>
  </si>
  <si>
    <t>Earnings Distortion from Hidden Derivative Related Expenses, Net</t>
  </si>
  <si>
    <t>Earnings Distortion from Hidden Other Financing Expenses, Net</t>
  </si>
  <si>
    <t>Earnings Distortion from Hidden Other Non-Recurring Expenses, Net</t>
  </si>
  <si>
    <t>Earnings Distortion from Hidden Recurring Pension Expenses, Net</t>
  </si>
  <si>
    <t>Earnings Distortion from Hidden Non-Recurring Pension Expenses, Net</t>
  </si>
  <si>
    <t>Earnings Distortion from Hidden Company Defined Other Expenses, Net</t>
  </si>
  <si>
    <t>Earnings Distortion from Quarterly-Annual Classification Disclosure Adjustment</t>
  </si>
  <si>
    <t>Earnings Distortion from ESO Expense (Employee Stock Options)</t>
  </si>
  <si>
    <t>Core Earnings Distortion from Reported Items Pre-Tax, Net</t>
  </si>
  <si>
    <t>Earnings Distortion from Reported Derivate Related Expenses, Net</t>
  </si>
  <si>
    <t>Earnings Distortion from Reported Other Financing Expenses, Net</t>
  </si>
  <si>
    <t>Earnings Distortion from Reported Company Defined Other Non-Operating Expenses, Net</t>
  </si>
  <si>
    <t>Earnings Distortion from Reported Acquisition and Merger Expenses, Net</t>
  </si>
  <si>
    <t>Earnings Distortion from Reported Legal, Regulatory, and Insurance Related Expenses, Net</t>
  </si>
  <si>
    <t>Earnings Distortion from Reported Expenses/(Income) from Discontinued Operations, Net</t>
  </si>
  <si>
    <t>Earnings Distortion from Reported Foreign Currency Expenses, Net</t>
  </si>
  <si>
    <t>Earnings Distortion from Reported Non-Operating Other Real Estate Owned Expense/(Income), Net</t>
  </si>
  <si>
    <t>Earnings Distortion from Reported Other Non-Operating Expense/(Income), Net</t>
  </si>
  <si>
    <t>Earnings Distortion from Reported Write-Downs (Non-Operating)</t>
  </si>
  <si>
    <t>Earnings Distortion from Reported Restructuring Expenses, Net</t>
  </si>
  <si>
    <t>Earnings Distortion from Reported Other Non-Recurring Expense/(Income), Net</t>
  </si>
  <si>
    <t>Income Tax Distortion</t>
  </si>
  <si>
    <t>Core Earnings Distortion from Reported Items After-Tax, Net</t>
  </si>
  <si>
    <t>Earnings Distortion from Reported Loss/(Gain) from Discontinued Operations After-tax, Net</t>
  </si>
  <si>
    <t>Earnings Distortion from Reported Other After-tax Charges, Net</t>
  </si>
  <si>
    <t>Core Earnings</t>
  </si>
  <si>
    <t>Interest cost</t>
  </si>
  <si>
    <t>Expected return on plan assets</t>
  </si>
  <si>
    <t>Net actuarial loss</t>
  </si>
  <si>
    <t>Net actuarial gain</t>
  </si>
  <si>
    <t>pg 74</t>
  </si>
  <si>
    <t>Amortization of net loss</t>
  </si>
  <si>
    <t>pg 90</t>
  </si>
  <si>
    <t>non-cash accelerated depreciation</t>
  </si>
  <si>
    <t>non-cash asset impairments and other charges</t>
  </si>
  <si>
    <t>employee separation and other charges</t>
  </si>
  <si>
    <t>employee separation charges</t>
  </si>
  <si>
    <t>pg 86</t>
  </si>
  <si>
    <t>ignition switch related legal matters</t>
  </si>
  <si>
    <t>pg 93</t>
  </si>
  <si>
    <t>Non-service pension and OPEB income</t>
  </si>
  <si>
    <t>Licensing agreements income</t>
  </si>
  <si>
    <t>Revaluation of investments</t>
  </si>
  <si>
    <t>Other</t>
  </si>
  <si>
    <t>Amortization of net actuarial (gains) losses</t>
  </si>
  <si>
    <t>pg 75</t>
  </si>
  <si>
    <t>pg 87</t>
  </si>
  <si>
    <t>Loss from discontinued operations, net of tax (Note 22)</t>
  </si>
  <si>
    <t>pg 47</t>
  </si>
  <si>
    <t>Contra Earnings Distortion for Recurring Pension Costs Disclosed in Non-Recurring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</si>
</sst>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2"/>
    <xf numFmtId="44" fontId="0" fillId="0" borderId="0" xfId="1" applyFont="1"/>
    <xf numFmtId="0" fontId="4" fillId="0" borderId="0" xfId="0" applyFont="1"/>
    <xf numFmtId="0" fontId="2" fillId="0" borderId="0" xfId="0" applyFont="1"/>
    <xf numFmtId="44" fontId="2" fillId="0" borderId="0" xfId="1" applyFont="1"/>
    <xf numFmtId="44" fontId="0" fillId="0" borderId="0" xfId="0" applyNumberFormat="1"/>
    <xf numFmtId="0" fontId="0" fillId="0" borderId="0" xfId="0" applyFont="1"/>
    <xf numFmtId="44" fontId="1" fillId="0" borderId="0" xfId="1" applyFont="1"/>
    <xf numFmtId="11" fontId="0" fillId="0" borderId="0" xfId="1" applyNumberFormat="1" applyFont="1"/>
    <xf numFmtId="0" fontId="5" fillId="0" borderId="0" xfId="0" applyFont="1"/>
    <xf numFmtId="0" fontId="0" fillId="0" borderId="0" xfId="0" applyBorder="1" applyAlignment="1">
      <alignment horizontal="center"/>
    </xf>
    <xf numFmtId="0" fontId="6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ewconstructs.com/implied-interest-op-lease-nopat-adj/" TargetMode="External"/><Relationship Id="rId1" Type="http://schemas.openxmlformats.org/officeDocument/2006/relationships/hyperlink" Target="https://www.newconstructs.com/non-operating-tax-adjustmen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ewconstructs.com/implied-interest-op-lease-nopat-adj/" TargetMode="External"/><Relationship Id="rId1" Type="http://schemas.openxmlformats.org/officeDocument/2006/relationships/hyperlink" Target="https://www.newconstructs.com/non-operating-tax-adjustmen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ewconstructs.com/implied-interest-op-lease-nopat-adj/" TargetMode="External"/><Relationship Id="rId1" Type="http://schemas.openxmlformats.org/officeDocument/2006/relationships/hyperlink" Target="https://www.newconstructs.com/non-operating-tax-adjustment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ewconstructs.com/implied-interest-op-lease-nopat-adj/" TargetMode="External"/><Relationship Id="rId1" Type="http://schemas.openxmlformats.org/officeDocument/2006/relationships/hyperlink" Target="https://www.newconstructs.com/non-operating-tax-adjustment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ewconstructs.com/implied-interest-op-lease-nopat-adj/" TargetMode="External"/><Relationship Id="rId1" Type="http://schemas.openxmlformats.org/officeDocument/2006/relationships/hyperlink" Target="https://www.newconstructs.com/non-operating-tax-adjustment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ewconstructs.com/implied-interest-op-lease-nopat-adj/" TargetMode="External"/><Relationship Id="rId1" Type="http://schemas.openxmlformats.org/officeDocument/2006/relationships/hyperlink" Target="https://www.newconstructs.com/non-operating-tax-adjustment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ewconstructs.com/implied-interest-op-lease-nopat-adj/" TargetMode="External"/><Relationship Id="rId1" Type="http://schemas.openxmlformats.org/officeDocument/2006/relationships/hyperlink" Target="https://www.newconstructs.com/non-operating-tax-adjust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8AC8B-2D7C-014C-B481-E48D0FB3B71E}">
  <dimension ref="A1:E57"/>
  <sheetViews>
    <sheetView tabSelected="1" workbookViewId="0"/>
  </sheetViews>
  <sheetFormatPr baseColWidth="10" defaultColWidth="11" defaultRowHeight="16" x14ac:dyDescent="0.2"/>
  <cols>
    <col min="1" max="1" width="84.83203125" bestFit="1" customWidth="1"/>
    <col min="2" max="2" width="74.1640625" bestFit="1" customWidth="1"/>
    <col min="3" max="3" width="20.5" bestFit="1" customWidth="1"/>
    <col min="4" max="4" width="24" bestFit="1" customWidth="1"/>
    <col min="5" max="5" width="5.6640625" bestFit="1" customWidth="1"/>
  </cols>
  <sheetData>
    <row r="1" spans="1:5" x14ac:dyDescent="0.2">
      <c r="A1" s="11"/>
      <c r="B1" s="11"/>
      <c r="C1" s="11"/>
      <c r="D1" s="11"/>
      <c r="E1" s="11"/>
    </row>
    <row r="2" spans="1:5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x14ac:dyDescent="0.2">
      <c r="A3" t="s">
        <v>61</v>
      </c>
      <c r="B3" t="s">
        <v>60</v>
      </c>
      <c r="C3" s="2">
        <v>7916000000</v>
      </c>
      <c r="D3" t="s">
        <v>100</v>
      </c>
    </row>
    <row r="4" spans="1:5" x14ac:dyDescent="0.2">
      <c r="A4" s="3" t="s">
        <v>62</v>
      </c>
      <c r="B4" s="4" t="str">
        <f>"TOTAL VALUE of items in "&amp;A4</f>
        <v>TOTAL VALUE of items in Core Earnings Distortion from Hidden Items, Net</v>
      </c>
      <c r="C4" s="5">
        <f>C5+C14</f>
        <v>3180000000</v>
      </c>
    </row>
    <row r="5" spans="1:5" x14ac:dyDescent="0.2">
      <c r="A5" t="s">
        <v>63</v>
      </c>
      <c r="B5" s="7"/>
      <c r="C5" s="5">
        <f>SUM(C6:C10)</f>
        <v>2740000000</v>
      </c>
    </row>
    <row r="6" spans="1:5" x14ac:dyDescent="0.2">
      <c r="B6" s="7" t="s">
        <v>15</v>
      </c>
      <c r="C6" s="8">
        <v>466000000</v>
      </c>
      <c r="D6" t="s">
        <v>47</v>
      </c>
    </row>
    <row r="7" spans="1:5" x14ac:dyDescent="0.2">
      <c r="B7" s="7" t="s">
        <v>101</v>
      </c>
      <c r="C7" s="8">
        <v>301000000</v>
      </c>
      <c r="D7" t="s">
        <v>105</v>
      </c>
    </row>
    <row r="8" spans="1:5" x14ac:dyDescent="0.2">
      <c r="B8" s="7" t="s">
        <v>102</v>
      </c>
      <c r="C8" s="8">
        <v>537000000</v>
      </c>
      <c r="D8" t="s">
        <v>105</v>
      </c>
    </row>
    <row r="9" spans="1:5" x14ac:dyDescent="0.2">
      <c r="B9" s="7" t="s">
        <v>103</v>
      </c>
      <c r="C9" s="8">
        <v>941000000</v>
      </c>
      <c r="D9" t="s">
        <v>105</v>
      </c>
    </row>
    <row r="10" spans="1:5" x14ac:dyDescent="0.2">
      <c r="B10" s="7" t="s">
        <v>104</v>
      </c>
      <c r="C10" s="8">
        <v>495000000</v>
      </c>
      <c r="D10" t="s">
        <v>105</v>
      </c>
    </row>
    <row r="11" spans="1:5" x14ac:dyDescent="0.2">
      <c r="A11" t="s">
        <v>64</v>
      </c>
      <c r="C11" s="2">
        <v>0</v>
      </c>
    </row>
    <row r="12" spans="1:5" x14ac:dyDescent="0.2">
      <c r="A12" t="s">
        <v>65</v>
      </c>
      <c r="C12" s="2">
        <v>0</v>
      </c>
    </row>
    <row r="13" spans="1:5" x14ac:dyDescent="0.2">
      <c r="A13" t="s">
        <v>66</v>
      </c>
      <c r="C13" s="2">
        <v>0</v>
      </c>
    </row>
    <row r="14" spans="1:5" x14ac:dyDescent="0.2">
      <c r="A14" t="s">
        <v>67</v>
      </c>
      <c r="B14" t="s">
        <v>106</v>
      </c>
      <c r="C14" s="2">
        <v>440000000</v>
      </c>
      <c r="D14" t="s">
        <v>107</v>
      </c>
    </row>
    <row r="15" spans="1:5" x14ac:dyDescent="0.2">
      <c r="A15" t="s">
        <v>68</v>
      </c>
      <c r="C15" s="2">
        <v>0</v>
      </c>
    </row>
    <row r="16" spans="1:5" x14ac:dyDescent="0.2">
      <c r="A16" t="s">
        <v>69</v>
      </c>
      <c r="C16" s="2">
        <v>0</v>
      </c>
    </row>
    <row r="17" spans="1:4" x14ac:dyDescent="0.2">
      <c r="A17" t="s">
        <v>70</v>
      </c>
      <c r="C17" s="2">
        <v>0</v>
      </c>
    </row>
    <row r="18" spans="1:4" x14ac:dyDescent="0.2">
      <c r="A18" t="s">
        <v>71</v>
      </c>
      <c r="B18" s="4"/>
      <c r="C18" s="5">
        <v>0</v>
      </c>
    </row>
    <row r="19" spans="1:4" x14ac:dyDescent="0.2">
      <c r="A19" t="s">
        <v>72</v>
      </c>
      <c r="C19" s="2">
        <v>0</v>
      </c>
    </row>
    <row r="20" spans="1:4" x14ac:dyDescent="0.2">
      <c r="A20" t="s">
        <v>73</v>
      </c>
      <c r="C20" s="2">
        <v>0</v>
      </c>
    </row>
    <row r="21" spans="1:4" x14ac:dyDescent="0.2">
      <c r="A21" t="s">
        <v>74</v>
      </c>
      <c r="C21" s="2">
        <v>0</v>
      </c>
    </row>
    <row r="22" spans="1:4" x14ac:dyDescent="0.2">
      <c r="A22" t="s">
        <v>75</v>
      </c>
      <c r="C22" s="2">
        <v>0</v>
      </c>
    </row>
    <row r="23" spans="1:4" x14ac:dyDescent="0.2">
      <c r="A23" s="3" t="s">
        <v>76</v>
      </c>
      <c r="B23" s="4" t="str">
        <f>"TOTAL VALUE of items in "&amp;A23</f>
        <v>TOTAL VALUE of items in Core Earnings Distortion from Reported Items Pre-Tax, Net</v>
      </c>
      <c r="C23" s="5">
        <f>C26+C32-C40</f>
        <v>-463000000</v>
      </c>
    </row>
    <row r="24" spans="1:4" x14ac:dyDescent="0.2">
      <c r="A24" t="s">
        <v>77</v>
      </c>
      <c r="C24" s="2">
        <v>0</v>
      </c>
    </row>
    <row r="25" spans="1:4" x14ac:dyDescent="0.2">
      <c r="A25" t="s">
        <v>78</v>
      </c>
      <c r="C25" s="2">
        <v>0</v>
      </c>
    </row>
    <row r="26" spans="1:4" x14ac:dyDescent="0.2">
      <c r="A26" t="s">
        <v>79</v>
      </c>
      <c r="B26" t="s">
        <v>111</v>
      </c>
      <c r="C26" s="2">
        <v>-42000000</v>
      </c>
      <c r="D26" t="s">
        <v>114</v>
      </c>
    </row>
    <row r="27" spans="1:4" x14ac:dyDescent="0.2">
      <c r="A27" t="s">
        <v>80</v>
      </c>
      <c r="C27" s="2">
        <v>0</v>
      </c>
    </row>
    <row r="28" spans="1:4" x14ac:dyDescent="0.2">
      <c r="A28" t="s">
        <v>81</v>
      </c>
      <c r="C28" s="2">
        <v>0</v>
      </c>
    </row>
    <row r="29" spans="1:4" x14ac:dyDescent="0.2">
      <c r="A29" t="s">
        <v>82</v>
      </c>
      <c r="C29" s="2">
        <v>0</v>
      </c>
    </row>
    <row r="30" spans="1:4" x14ac:dyDescent="0.2">
      <c r="A30" t="s">
        <v>83</v>
      </c>
      <c r="C30" s="2">
        <v>0</v>
      </c>
    </row>
    <row r="31" spans="1:4" x14ac:dyDescent="0.2">
      <c r="A31" t="s">
        <v>84</v>
      </c>
      <c r="C31" s="2">
        <v>0</v>
      </c>
    </row>
    <row r="32" spans="1:4" x14ac:dyDescent="0.2">
      <c r="A32" t="s">
        <v>85</v>
      </c>
      <c r="B32" s="7"/>
      <c r="C32" s="8">
        <f>SUM(C33:C35)</f>
        <v>-2219000000</v>
      </c>
    </row>
    <row r="33" spans="1:4" x14ac:dyDescent="0.2">
      <c r="B33" s="7" t="s">
        <v>108</v>
      </c>
      <c r="C33" s="8">
        <v>-1665000000</v>
      </c>
      <c r="D33" t="s">
        <v>114</v>
      </c>
    </row>
    <row r="34" spans="1:4" x14ac:dyDescent="0.2">
      <c r="B34" s="7" t="s">
        <v>109</v>
      </c>
      <c r="C34" s="8">
        <v>-296000000</v>
      </c>
      <c r="D34" t="s">
        <v>114</v>
      </c>
    </row>
    <row r="35" spans="1:4" x14ac:dyDescent="0.2">
      <c r="B35" s="7" t="s">
        <v>110</v>
      </c>
      <c r="C35" s="8">
        <v>-258000000</v>
      </c>
      <c r="D35" t="s">
        <v>114</v>
      </c>
    </row>
    <row r="36" spans="1:4" x14ac:dyDescent="0.2">
      <c r="B36" s="7"/>
      <c r="C36" s="8"/>
    </row>
    <row r="37" spans="1:4" x14ac:dyDescent="0.2">
      <c r="A37" t="s">
        <v>86</v>
      </c>
      <c r="C37" s="2">
        <v>0</v>
      </c>
    </row>
    <row r="38" spans="1:4" x14ac:dyDescent="0.2">
      <c r="A38" t="s">
        <v>87</v>
      </c>
      <c r="C38" s="2">
        <v>0</v>
      </c>
    </row>
    <row r="39" spans="1:4" x14ac:dyDescent="0.2">
      <c r="A39" t="s">
        <v>88</v>
      </c>
      <c r="C39" s="2">
        <v>0</v>
      </c>
    </row>
    <row r="40" spans="1:4" x14ac:dyDescent="0.2">
      <c r="A40" t="s">
        <v>117</v>
      </c>
      <c r="C40" s="2">
        <f>SUM(C41:C48)</f>
        <v>-1798000000</v>
      </c>
    </row>
    <row r="41" spans="1:4" x14ac:dyDescent="0.2">
      <c r="B41" t="s">
        <v>94</v>
      </c>
      <c r="C41" s="2">
        <v>464000000</v>
      </c>
      <c r="D41" t="s">
        <v>113</v>
      </c>
    </row>
    <row r="42" spans="1:4" x14ac:dyDescent="0.2">
      <c r="B42" t="s">
        <v>94</v>
      </c>
      <c r="C42" s="2">
        <v>195000000</v>
      </c>
      <c r="D42" t="s">
        <v>113</v>
      </c>
    </row>
    <row r="43" spans="1:4" x14ac:dyDescent="0.2">
      <c r="B43" t="s">
        <v>94</v>
      </c>
      <c r="C43" s="2">
        <v>2050000000</v>
      </c>
      <c r="D43" t="s">
        <v>113</v>
      </c>
    </row>
    <row r="44" spans="1:4" x14ac:dyDescent="0.2">
      <c r="B44" t="s">
        <v>95</v>
      </c>
      <c r="C44" s="2">
        <v>-825000000</v>
      </c>
      <c r="D44" t="s">
        <v>113</v>
      </c>
    </row>
    <row r="45" spans="1:4" x14ac:dyDescent="0.2">
      <c r="B45" t="s">
        <v>95</v>
      </c>
      <c r="C45" s="2">
        <v>-3890000000</v>
      </c>
      <c r="D45" t="s">
        <v>113</v>
      </c>
    </row>
    <row r="46" spans="1:4" x14ac:dyDescent="0.2">
      <c r="B46" t="s">
        <v>112</v>
      </c>
      <c r="C46" s="2">
        <v>54000000</v>
      </c>
      <c r="D46" t="s">
        <v>113</v>
      </c>
    </row>
    <row r="47" spans="1:4" x14ac:dyDescent="0.2">
      <c r="B47" t="s">
        <v>112</v>
      </c>
      <c r="C47" s="2">
        <v>144000000</v>
      </c>
      <c r="D47" t="s">
        <v>113</v>
      </c>
    </row>
    <row r="48" spans="1:4" x14ac:dyDescent="0.2">
      <c r="B48" t="s">
        <v>112</v>
      </c>
      <c r="C48" s="2">
        <v>10000000</v>
      </c>
      <c r="D48" t="s">
        <v>113</v>
      </c>
    </row>
    <row r="49" spans="1:5" x14ac:dyDescent="0.2">
      <c r="C49" s="2"/>
    </row>
    <row r="50" spans="1:5" x14ac:dyDescent="0.2">
      <c r="A50" t="s">
        <v>89</v>
      </c>
      <c r="B50" t="s">
        <v>5</v>
      </c>
      <c r="C50" s="2">
        <v>-1581279405.6829901</v>
      </c>
      <c r="D50" t="s">
        <v>6</v>
      </c>
      <c r="E50" s="1"/>
    </row>
    <row r="51" spans="1:5" x14ac:dyDescent="0.2">
      <c r="A51" s="3" t="s">
        <v>90</v>
      </c>
      <c r="B51" s="4" t="str">
        <f>"TOTAL VALUE of items in "&amp;A51</f>
        <v>TOTAL VALUE of items in Core Earnings Distortion from Reported Items After-Tax, Net</v>
      </c>
      <c r="C51" s="5">
        <f>C52+C53</f>
        <v>70000000</v>
      </c>
    </row>
    <row r="52" spans="1:5" x14ac:dyDescent="0.2">
      <c r="A52" t="s">
        <v>91</v>
      </c>
      <c r="B52" t="s">
        <v>115</v>
      </c>
      <c r="C52" s="2">
        <v>70000000</v>
      </c>
      <c r="D52" t="s">
        <v>116</v>
      </c>
    </row>
    <row r="53" spans="1:5" x14ac:dyDescent="0.2">
      <c r="A53" t="s">
        <v>92</v>
      </c>
      <c r="C53" s="2">
        <v>0</v>
      </c>
    </row>
    <row r="54" spans="1:5" x14ac:dyDescent="0.2">
      <c r="A54" s="3" t="s">
        <v>93</v>
      </c>
      <c r="B54" s="4"/>
      <c r="C54" s="5">
        <f>C3+C4+C23+C50+C51</f>
        <v>9121720594.317009</v>
      </c>
      <c r="D54" t="s">
        <v>7</v>
      </c>
    </row>
    <row r="56" spans="1:5" x14ac:dyDescent="0.2">
      <c r="C56" s="6"/>
    </row>
    <row r="57" spans="1:5" x14ac:dyDescent="0.2">
      <c r="C57" s="6"/>
    </row>
  </sheetData>
  <hyperlinks>
    <hyperlink ref="E53" r:id="rId1" display="White paper on this calc" xr:uid="{E2B46C2F-30C2-884B-955B-045365AAD5F3}"/>
    <hyperlink ref="E51" r:id="rId2" display="White paper on this calc" xr:uid="{8B9022C6-7C38-344E-97D0-A4B4C95E0842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B85F4-85A2-A24F-8409-202AA84CF5AB}">
  <dimension ref="A1:E49"/>
  <sheetViews>
    <sheetView workbookViewId="0"/>
  </sheetViews>
  <sheetFormatPr baseColWidth="10" defaultRowHeight="16" x14ac:dyDescent="0.2"/>
  <cols>
    <col min="1" max="1" width="59.33203125" bestFit="1" customWidth="1"/>
    <col min="2" max="2" width="57.1640625" bestFit="1" customWidth="1"/>
    <col min="3" max="3" width="20.5" bestFit="1" customWidth="1"/>
    <col min="4" max="4" width="43.5" bestFit="1" customWidth="1"/>
    <col min="5" max="5" width="21.1640625" bestFit="1" customWidth="1"/>
  </cols>
  <sheetData>
    <row r="1" spans="1:5" x14ac:dyDescent="0.2">
      <c r="A1" s="11"/>
      <c r="B1" s="11"/>
      <c r="C1" s="11"/>
      <c r="D1" s="11"/>
      <c r="E1" s="11"/>
    </row>
    <row r="2" spans="1:5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x14ac:dyDescent="0.2">
      <c r="A3" t="s">
        <v>61</v>
      </c>
      <c r="B3" t="s">
        <v>60</v>
      </c>
      <c r="C3" s="2">
        <v>2878900000</v>
      </c>
      <c r="D3" t="s">
        <v>50</v>
      </c>
    </row>
    <row r="4" spans="1:5" x14ac:dyDescent="0.2">
      <c r="A4" s="3" t="s">
        <v>62</v>
      </c>
      <c r="B4" s="4" t="str">
        <f>"TOTAL VALUE of items in "&amp;A4</f>
        <v>TOTAL VALUE of items in Core Earnings Distortion from Hidden Items, Net</v>
      </c>
      <c r="C4" s="5">
        <f>C6+C7+C8+C11</f>
        <v>32000000</v>
      </c>
    </row>
    <row r="5" spans="1:5" x14ac:dyDescent="0.2">
      <c r="A5" t="s">
        <v>63</v>
      </c>
      <c r="B5" s="7"/>
      <c r="C5" s="5">
        <f>SUM(C6:C8)</f>
        <v>7000000</v>
      </c>
    </row>
    <row r="6" spans="1:5" x14ac:dyDescent="0.2">
      <c r="B6" s="7" t="s">
        <v>59</v>
      </c>
      <c r="C6" s="8">
        <v>1100000</v>
      </c>
      <c r="D6" t="s">
        <v>58</v>
      </c>
    </row>
    <row r="7" spans="1:5" x14ac:dyDescent="0.2">
      <c r="B7" s="7" t="s">
        <v>57</v>
      </c>
      <c r="C7" s="8">
        <v>5000000</v>
      </c>
      <c r="D7" t="s">
        <v>55</v>
      </c>
    </row>
    <row r="8" spans="1:5" x14ac:dyDescent="0.2">
      <c r="B8" s="7" t="s">
        <v>56</v>
      </c>
      <c r="C8" s="8">
        <v>900000</v>
      </c>
      <c r="D8" t="s">
        <v>55</v>
      </c>
    </row>
    <row r="9" spans="1:5" x14ac:dyDescent="0.2">
      <c r="A9" t="s">
        <v>64</v>
      </c>
      <c r="C9" s="2">
        <v>0</v>
      </c>
    </row>
    <row r="10" spans="1:5" x14ac:dyDescent="0.2">
      <c r="A10" t="s">
        <v>65</v>
      </c>
      <c r="C10" s="2">
        <v>0</v>
      </c>
    </row>
    <row r="11" spans="1:5" x14ac:dyDescent="0.2">
      <c r="A11" t="s">
        <v>66</v>
      </c>
      <c r="B11" t="s">
        <v>54</v>
      </c>
      <c r="C11" s="2">
        <v>25000000</v>
      </c>
      <c r="D11" t="s">
        <v>53</v>
      </c>
    </row>
    <row r="12" spans="1:5" x14ac:dyDescent="0.2">
      <c r="A12" t="s">
        <v>67</v>
      </c>
      <c r="C12" s="2">
        <v>0</v>
      </c>
    </row>
    <row r="13" spans="1:5" x14ac:dyDescent="0.2">
      <c r="A13" t="s">
        <v>68</v>
      </c>
      <c r="C13" s="2">
        <v>0</v>
      </c>
    </row>
    <row r="14" spans="1:5" x14ac:dyDescent="0.2">
      <c r="A14" t="s">
        <v>69</v>
      </c>
      <c r="C14" s="2">
        <v>0</v>
      </c>
    </row>
    <row r="15" spans="1:5" x14ac:dyDescent="0.2">
      <c r="A15" t="s">
        <v>70</v>
      </c>
      <c r="C15" s="2">
        <v>0</v>
      </c>
    </row>
    <row r="16" spans="1:5" x14ac:dyDescent="0.2">
      <c r="A16" t="s">
        <v>71</v>
      </c>
      <c r="B16" s="4"/>
      <c r="C16" s="5">
        <v>0</v>
      </c>
    </row>
    <row r="17" spans="1:4" x14ac:dyDescent="0.2">
      <c r="A17" t="s">
        <v>72</v>
      </c>
      <c r="C17" s="2">
        <v>0</v>
      </c>
    </row>
    <row r="18" spans="1:4" x14ac:dyDescent="0.2">
      <c r="A18" t="s">
        <v>73</v>
      </c>
      <c r="C18" s="2">
        <v>0</v>
      </c>
    </row>
    <row r="19" spans="1:4" x14ac:dyDescent="0.2">
      <c r="A19" t="s">
        <v>74</v>
      </c>
      <c r="C19" s="2">
        <v>0</v>
      </c>
    </row>
    <row r="20" spans="1:4" x14ac:dyDescent="0.2">
      <c r="A20" t="s">
        <v>75</v>
      </c>
      <c r="C20" s="2">
        <v>0</v>
      </c>
    </row>
    <row r="21" spans="1:4" x14ac:dyDescent="0.2">
      <c r="A21" s="3" t="s">
        <v>76</v>
      </c>
      <c r="B21" s="4" t="str">
        <f>"TOTAL VALUE of items in "&amp;A21</f>
        <v>TOTAL VALUE of items in Core Earnings Distortion from Reported Items Pre-Tax, Net</v>
      </c>
      <c r="C21" s="5">
        <f>C30+C31+C33+C32-C34</f>
        <v>700000</v>
      </c>
    </row>
    <row r="22" spans="1:4" x14ac:dyDescent="0.2">
      <c r="A22" t="s">
        <v>77</v>
      </c>
      <c r="C22" s="2">
        <v>0</v>
      </c>
    </row>
    <row r="23" spans="1:4" x14ac:dyDescent="0.2">
      <c r="A23" t="s">
        <v>78</v>
      </c>
      <c r="C23" s="2">
        <v>0</v>
      </c>
    </row>
    <row r="24" spans="1:4" x14ac:dyDescent="0.2">
      <c r="A24" t="s">
        <v>79</v>
      </c>
      <c r="C24" s="2">
        <v>0</v>
      </c>
    </row>
    <row r="25" spans="1:4" x14ac:dyDescent="0.2">
      <c r="A25" t="s">
        <v>80</v>
      </c>
      <c r="C25" s="2">
        <v>0</v>
      </c>
    </row>
    <row r="26" spans="1:4" x14ac:dyDescent="0.2">
      <c r="A26" t="s">
        <v>81</v>
      </c>
      <c r="C26" s="2">
        <v>0</v>
      </c>
    </row>
    <row r="27" spans="1:4" x14ac:dyDescent="0.2">
      <c r="A27" t="s">
        <v>82</v>
      </c>
      <c r="C27" s="2">
        <v>0</v>
      </c>
    </row>
    <row r="28" spans="1:4" x14ac:dyDescent="0.2">
      <c r="A28" t="s">
        <v>83</v>
      </c>
      <c r="C28" s="2">
        <v>0</v>
      </c>
    </row>
    <row r="29" spans="1:4" x14ac:dyDescent="0.2">
      <c r="A29" t="s">
        <v>84</v>
      </c>
      <c r="C29" s="2">
        <v>0</v>
      </c>
    </row>
    <row r="30" spans="1:4" x14ac:dyDescent="0.2">
      <c r="A30" t="s">
        <v>85</v>
      </c>
      <c r="B30" s="7" t="s">
        <v>52</v>
      </c>
      <c r="C30" s="8">
        <v>3000000</v>
      </c>
      <c r="D30" t="s">
        <v>50</v>
      </c>
    </row>
    <row r="31" spans="1:4" x14ac:dyDescent="0.2">
      <c r="A31" t="s">
        <v>86</v>
      </c>
      <c r="C31" s="2">
        <v>0</v>
      </c>
    </row>
    <row r="32" spans="1:4" x14ac:dyDescent="0.2">
      <c r="A32" t="s">
        <v>87</v>
      </c>
      <c r="C32" s="2">
        <v>0</v>
      </c>
    </row>
    <row r="33" spans="1:5" x14ac:dyDescent="0.2">
      <c r="A33" t="s">
        <v>88</v>
      </c>
      <c r="C33" s="2">
        <v>0</v>
      </c>
    </row>
    <row r="34" spans="1:5" x14ac:dyDescent="0.2">
      <c r="A34" t="s">
        <v>117</v>
      </c>
      <c r="C34" s="2">
        <f>SUM(C35:C39)</f>
        <v>2300000</v>
      </c>
      <c r="D34" t="s">
        <v>98</v>
      </c>
    </row>
    <row r="35" spans="1:5" x14ac:dyDescent="0.2">
      <c r="B35" t="s">
        <v>94</v>
      </c>
      <c r="C35" s="2">
        <v>5700000</v>
      </c>
      <c r="D35" t="s">
        <v>98</v>
      </c>
    </row>
    <row r="36" spans="1:5" x14ac:dyDescent="0.2">
      <c r="B36" t="s">
        <v>94</v>
      </c>
      <c r="C36" s="2">
        <v>1200000</v>
      </c>
      <c r="D36" t="s">
        <v>98</v>
      </c>
    </row>
    <row r="37" spans="1:5" x14ac:dyDescent="0.2">
      <c r="B37" t="s">
        <v>95</v>
      </c>
      <c r="C37" s="2">
        <v>-1400000</v>
      </c>
      <c r="D37" t="s">
        <v>98</v>
      </c>
    </row>
    <row r="38" spans="1:5" x14ac:dyDescent="0.2">
      <c r="B38" t="s">
        <v>95</v>
      </c>
      <c r="C38" s="2">
        <v>-5800000</v>
      </c>
      <c r="D38" t="s">
        <v>98</v>
      </c>
    </row>
    <row r="39" spans="1:5" x14ac:dyDescent="0.2">
      <c r="B39" t="s">
        <v>99</v>
      </c>
      <c r="C39" s="2">
        <v>2600000</v>
      </c>
      <c r="D39" t="s">
        <v>98</v>
      </c>
    </row>
    <row r="40" spans="1:5" x14ac:dyDescent="0.2">
      <c r="C40" s="2"/>
    </row>
    <row r="41" spans="1:5" x14ac:dyDescent="0.2">
      <c r="A41" t="s">
        <v>89</v>
      </c>
      <c r="B41" t="s">
        <v>5</v>
      </c>
      <c r="C41" s="2">
        <v>-28598812.0784874</v>
      </c>
      <c r="D41" t="s">
        <v>6</v>
      </c>
      <c r="E41" s="1"/>
    </row>
    <row r="42" spans="1:5" x14ac:dyDescent="0.2">
      <c r="A42" s="3" t="s">
        <v>90</v>
      </c>
      <c r="B42" s="4" t="str">
        <f>"TOTAL VALUE of items in "&amp;A42</f>
        <v>TOTAL VALUE of items in Core Earnings Distortion from Reported Items After-Tax, Net</v>
      </c>
      <c r="C42" s="5">
        <f>C43+C44</f>
        <v>-1995500000</v>
      </c>
    </row>
    <row r="43" spans="1:5" x14ac:dyDescent="0.2">
      <c r="A43" t="s">
        <v>91</v>
      </c>
      <c r="B43" t="s">
        <v>51</v>
      </c>
      <c r="C43" s="2">
        <v>-1995500000</v>
      </c>
      <c r="D43" t="s">
        <v>50</v>
      </c>
    </row>
    <row r="44" spans="1:5" x14ac:dyDescent="0.2">
      <c r="A44" t="s">
        <v>92</v>
      </c>
      <c r="C44" s="2">
        <v>0</v>
      </c>
    </row>
    <row r="45" spans="1:5" x14ac:dyDescent="0.2">
      <c r="A45" s="3" t="s">
        <v>93</v>
      </c>
      <c r="B45" s="4"/>
      <c r="C45" s="5">
        <f>C3+C4+C21+C41+C42</f>
        <v>887501187.9215126</v>
      </c>
      <c r="D45" t="s">
        <v>7</v>
      </c>
    </row>
    <row r="47" spans="1:5" x14ac:dyDescent="0.2">
      <c r="C47" s="6"/>
    </row>
    <row r="49" spans="3:3" x14ac:dyDescent="0.2">
      <c r="C49" s="6"/>
    </row>
  </sheetData>
  <hyperlinks>
    <hyperlink ref="E44" r:id="rId1" display="White paper on this calc" xr:uid="{324B0CFF-EC5D-404D-8C6E-2E78DC42F25A}"/>
    <hyperlink ref="E42" r:id="rId2" display="White paper on this calc" xr:uid="{FEC8BEC8-CF02-1144-8E12-453B08312A86}"/>
  </hyperlink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9D444-8D00-6048-BED6-21A67E89B0B1}">
  <dimension ref="A1:E49"/>
  <sheetViews>
    <sheetView workbookViewId="0"/>
  </sheetViews>
  <sheetFormatPr baseColWidth="10" defaultRowHeight="16" x14ac:dyDescent="0.2"/>
  <cols>
    <col min="1" max="1" width="59.33203125" bestFit="1" customWidth="1"/>
    <col min="2" max="2" width="57.1640625" bestFit="1" customWidth="1"/>
    <col min="3" max="3" width="20.5" bestFit="1" customWidth="1"/>
    <col min="4" max="4" width="43.5" bestFit="1" customWidth="1"/>
    <col min="5" max="5" width="21.1640625" bestFit="1" customWidth="1"/>
  </cols>
  <sheetData>
    <row r="1" spans="1:5" x14ac:dyDescent="0.2">
      <c r="A1" s="11"/>
      <c r="B1" s="11"/>
      <c r="C1" s="11"/>
      <c r="D1" s="11"/>
      <c r="E1" s="11"/>
    </row>
    <row r="2" spans="1:5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x14ac:dyDescent="0.2">
      <c r="A3" t="s">
        <v>61</v>
      </c>
      <c r="B3" t="s">
        <v>49</v>
      </c>
      <c r="C3" s="2">
        <v>-6917900000</v>
      </c>
      <c r="D3" t="s">
        <v>36</v>
      </c>
    </row>
    <row r="4" spans="1:5" x14ac:dyDescent="0.2">
      <c r="A4" s="3" t="s">
        <v>62</v>
      </c>
      <c r="B4" s="4" t="str">
        <f>"TOTAL VALUE of items in "&amp;A4</f>
        <v>TOTAL VALUE of items in Core Earnings Distortion from Hidden Items, Net</v>
      </c>
      <c r="C4" s="5">
        <f>C14</f>
        <v>-400000</v>
      </c>
    </row>
    <row r="5" spans="1:5" x14ac:dyDescent="0.2">
      <c r="A5" t="s">
        <v>63</v>
      </c>
      <c r="B5" s="7"/>
      <c r="C5" s="8">
        <v>0</v>
      </c>
    </row>
    <row r="6" spans="1:5" x14ac:dyDescent="0.2">
      <c r="A6" t="s">
        <v>64</v>
      </c>
      <c r="C6" s="2">
        <v>0</v>
      </c>
    </row>
    <row r="7" spans="1:5" x14ac:dyDescent="0.2">
      <c r="A7" t="s">
        <v>65</v>
      </c>
      <c r="C7" s="2">
        <v>0</v>
      </c>
    </row>
    <row r="8" spans="1:5" x14ac:dyDescent="0.2">
      <c r="A8" t="s">
        <v>66</v>
      </c>
      <c r="C8" s="2">
        <v>0</v>
      </c>
    </row>
    <row r="9" spans="1:5" x14ac:dyDescent="0.2">
      <c r="A9" t="s">
        <v>67</v>
      </c>
      <c r="C9" s="2">
        <v>0</v>
      </c>
    </row>
    <row r="10" spans="1:5" x14ac:dyDescent="0.2">
      <c r="A10" t="s">
        <v>68</v>
      </c>
      <c r="C10" s="2">
        <v>0</v>
      </c>
    </row>
    <row r="11" spans="1:5" x14ac:dyDescent="0.2">
      <c r="A11" t="s">
        <v>69</v>
      </c>
      <c r="C11" s="2">
        <v>0</v>
      </c>
    </row>
    <row r="12" spans="1:5" x14ac:dyDescent="0.2">
      <c r="A12" t="s">
        <v>70</v>
      </c>
      <c r="C12" s="2">
        <v>0</v>
      </c>
    </row>
    <row r="13" spans="1:5" x14ac:dyDescent="0.2">
      <c r="A13" t="s">
        <v>71</v>
      </c>
      <c r="B13" s="4"/>
      <c r="C13" s="5">
        <v>0</v>
      </c>
    </row>
    <row r="14" spans="1:5" x14ac:dyDescent="0.2">
      <c r="A14" t="s">
        <v>72</v>
      </c>
      <c r="B14" t="s">
        <v>48</v>
      </c>
      <c r="C14" s="2">
        <v>-400000</v>
      </c>
      <c r="D14" t="s">
        <v>47</v>
      </c>
    </row>
    <row r="15" spans="1:5" x14ac:dyDescent="0.2">
      <c r="A15" t="s">
        <v>73</v>
      </c>
      <c r="C15" s="2">
        <v>0</v>
      </c>
    </row>
    <row r="16" spans="1:5" x14ac:dyDescent="0.2">
      <c r="A16" t="s">
        <v>74</v>
      </c>
      <c r="C16" s="2">
        <v>0</v>
      </c>
    </row>
    <row r="17" spans="1:4" x14ac:dyDescent="0.2">
      <c r="A17" t="s">
        <v>75</v>
      </c>
      <c r="C17" s="2">
        <v>0</v>
      </c>
    </row>
    <row r="18" spans="1:4" x14ac:dyDescent="0.2">
      <c r="A18" s="3" t="s">
        <v>76</v>
      </c>
      <c r="B18" s="4" t="str">
        <f>"TOTAL VALUE of items in "&amp;A18</f>
        <v>TOTAL VALUE of items in Core Earnings Distortion from Reported Items Pre-Tax, Net</v>
      </c>
      <c r="C18" s="5">
        <f>C27+C28+C30+C29-C31</f>
        <v>8396600000</v>
      </c>
    </row>
    <row r="19" spans="1:4" x14ac:dyDescent="0.2">
      <c r="A19" t="s">
        <v>77</v>
      </c>
      <c r="C19" s="2">
        <v>0</v>
      </c>
    </row>
    <row r="20" spans="1:4" x14ac:dyDescent="0.2">
      <c r="A20" t="s">
        <v>78</v>
      </c>
      <c r="C20" s="2">
        <v>0</v>
      </c>
    </row>
    <row r="21" spans="1:4" x14ac:dyDescent="0.2">
      <c r="A21" t="s">
        <v>79</v>
      </c>
      <c r="C21" s="2">
        <v>0</v>
      </c>
    </row>
    <row r="22" spans="1:4" x14ac:dyDescent="0.2">
      <c r="A22" t="s">
        <v>80</v>
      </c>
      <c r="C22" s="2">
        <v>0</v>
      </c>
    </row>
    <row r="23" spans="1:4" x14ac:dyDescent="0.2">
      <c r="A23" t="s">
        <v>81</v>
      </c>
      <c r="C23" s="2">
        <v>0</v>
      </c>
    </row>
    <row r="24" spans="1:4" x14ac:dyDescent="0.2">
      <c r="A24" t="s">
        <v>82</v>
      </c>
      <c r="C24" s="2">
        <v>0</v>
      </c>
    </row>
    <row r="25" spans="1:4" x14ac:dyDescent="0.2">
      <c r="A25" t="s">
        <v>83</v>
      </c>
      <c r="C25" s="2">
        <v>0</v>
      </c>
    </row>
    <row r="26" spans="1:4" x14ac:dyDescent="0.2">
      <c r="A26" t="s">
        <v>84</v>
      </c>
      <c r="C26" s="2">
        <v>0</v>
      </c>
    </row>
    <row r="27" spans="1:4" x14ac:dyDescent="0.2">
      <c r="A27" t="s">
        <v>85</v>
      </c>
      <c r="B27" s="7" t="s">
        <v>46</v>
      </c>
      <c r="C27" s="8">
        <v>-11200000</v>
      </c>
      <c r="D27" t="s">
        <v>36</v>
      </c>
    </row>
    <row r="28" spans="1:4" x14ac:dyDescent="0.2">
      <c r="A28" t="s">
        <v>86</v>
      </c>
      <c r="B28" t="s">
        <v>45</v>
      </c>
      <c r="C28" s="2">
        <v>8322000000</v>
      </c>
      <c r="D28" t="s">
        <v>36</v>
      </c>
    </row>
    <row r="29" spans="1:4" x14ac:dyDescent="0.2">
      <c r="A29" t="s">
        <v>87</v>
      </c>
      <c r="B29" t="s">
        <v>44</v>
      </c>
      <c r="C29" s="2">
        <v>80500000</v>
      </c>
      <c r="D29" t="s">
        <v>36</v>
      </c>
    </row>
    <row r="30" spans="1:4" x14ac:dyDescent="0.2">
      <c r="A30" t="s">
        <v>88</v>
      </c>
      <c r="B30" t="s">
        <v>20</v>
      </c>
      <c r="C30" s="2">
        <v>4100000</v>
      </c>
      <c r="D30" t="s">
        <v>36</v>
      </c>
    </row>
    <row r="31" spans="1:4" x14ac:dyDescent="0.2">
      <c r="A31" t="s">
        <v>117</v>
      </c>
      <c r="C31" s="2">
        <f>SUM(C32:C39)</f>
        <v>-1200000</v>
      </c>
    </row>
    <row r="32" spans="1:4" x14ac:dyDescent="0.2">
      <c r="B32" t="s">
        <v>94</v>
      </c>
      <c r="C32" s="2">
        <v>46400000</v>
      </c>
      <c r="D32" t="s">
        <v>47</v>
      </c>
    </row>
    <row r="33" spans="1:5" x14ac:dyDescent="0.2">
      <c r="B33" t="s">
        <v>94</v>
      </c>
      <c r="C33" s="2">
        <v>13000000</v>
      </c>
      <c r="D33" t="s">
        <v>47</v>
      </c>
    </row>
    <row r="34" spans="1:5" x14ac:dyDescent="0.2">
      <c r="B34" t="s">
        <v>95</v>
      </c>
      <c r="C34" s="2">
        <v>-67500000</v>
      </c>
      <c r="D34" t="s">
        <v>47</v>
      </c>
    </row>
    <row r="35" spans="1:5" x14ac:dyDescent="0.2">
      <c r="B35" t="s">
        <v>95</v>
      </c>
      <c r="C35" s="2">
        <v>-14700000</v>
      </c>
      <c r="D35" t="s">
        <v>47</v>
      </c>
    </row>
    <row r="36" spans="1:5" x14ac:dyDescent="0.2">
      <c r="B36" t="s">
        <v>96</v>
      </c>
      <c r="C36" s="2">
        <v>2000000</v>
      </c>
      <c r="D36" t="s">
        <v>47</v>
      </c>
    </row>
    <row r="37" spans="1:5" x14ac:dyDescent="0.2">
      <c r="B37" t="s">
        <v>96</v>
      </c>
      <c r="C37" s="2">
        <v>21400000</v>
      </c>
      <c r="D37" t="s">
        <v>47</v>
      </c>
    </row>
    <row r="38" spans="1:5" x14ac:dyDescent="0.2">
      <c r="B38" t="s">
        <v>94</v>
      </c>
      <c r="C38" s="2">
        <v>1800000</v>
      </c>
      <c r="D38" t="s">
        <v>47</v>
      </c>
    </row>
    <row r="39" spans="1:5" x14ac:dyDescent="0.2">
      <c r="B39" t="s">
        <v>97</v>
      </c>
      <c r="C39" s="2">
        <v>-3600000</v>
      </c>
      <c r="D39" t="s">
        <v>47</v>
      </c>
    </row>
    <row r="40" spans="1:5" x14ac:dyDescent="0.2">
      <c r="C40" s="2"/>
    </row>
    <row r="41" spans="1:5" x14ac:dyDescent="0.2">
      <c r="A41" t="s">
        <v>89</v>
      </c>
      <c r="B41" t="s">
        <v>5</v>
      </c>
      <c r="C41" s="2">
        <v>-1498746752.6554999</v>
      </c>
      <c r="D41" t="s">
        <v>6</v>
      </c>
      <c r="E41" s="1"/>
    </row>
    <row r="42" spans="1:5" x14ac:dyDescent="0.2">
      <c r="A42" s="3" t="s">
        <v>90</v>
      </c>
      <c r="B42" s="4" t="str">
        <f>"TOTAL VALUE of items in "&amp;A42</f>
        <v>TOTAL VALUE of items in Core Earnings Distortion from Reported Items After-Tax, Net</v>
      </c>
      <c r="C42" s="5">
        <f>C43+C44</f>
        <v>128300000</v>
      </c>
    </row>
    <row r="43" spans="1:5" x14ac:dyDescent="0.2">
      <c r="A43" t="s">
        <v>91</v>
      </c>
      <c r="B43" t="s">
        <v>43</v>
      </c>
      <c r="C43" s="2">
        <v>128300000</v>
      </c>
      <c r="D43" t="s">
        <v>36</v>
      </c>
    </row>
    <row r="44" spans="1:5" x14ac:dyDescent="0.2">
      <c r="A44" t="s">
        <v>92</v>
      </c>
      <c r="C44" s="2">
        <v>0</v>
      </c>
    </row>
    <row r="45" spans="1:5" x14ac:dyDescent="0.2">
      <c r="A45" s="3" t="s">
        <v>93</v>
      </c>
      <c r="B45" s="4"/>
      <c r="C45" s="5">
        <f>C3+C4+C18+C41+C42</f>
        <v>107853247.34450006</v>
      </c>
      <c r="D45" t="s">
        <v>7</v>
      </c>
    </row>
    <row r="47" spans="1:5" x14ac:dyDescent="0.2">
      <c r="C47" s="6"/>
    </row>
    <row r="49" spans="3:3" x14ac:dyDescent="0.2">
      <c r="C49" s="6"/>
    </row>
  </sheetData>
  <phoneticPr fontId="7" type="noConversion"/>
  <hyperlinks>
    <hyperlink ref="E44" r:id="rId1" display="White paper on this calc" xr:uid="{7EDF5820-2309-084E-A518-076304976A15}"/>
    <hyperlink ref="E42" r:id="rId2" display="White paper on this calc" xr:uid="{B99095ED-89AC-4D48-B180-181329E35A8A}"/>
  </hyperlink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17804-890B-D344-95E2-D665281188FF}">
  <dimension ref="A1:E41"/>
  <sheetViews>
    <sheetView workbookViewId="0"/>
  </sheetViews>
  <sheetFormatPr baseColWidth="10" defaultRowHeight="16" x14ac:dyDescent="0.2"/>
  <cols>
    <col min="1" max="1" width="59.33203125" bestFit="1" customWidth="1"/>
    <col min="2" max="2" width="57.1640625" bestFit="1" customWidth="1"/>
    <col min="3" max="3" width="20.5" bestFit="1" customWidth="1"/>
    <col min="4" max="4" width="43.5" bestFit="1" customWidth="1"/>
    <col min="5" max="5" width="21.1640625" bestFit="1" customWidth="1"/>
  </cols>
  <sheetData>
    <row r="1" spans="1:5" x14ac:dyDescent="0.2">
      <c r="A1" s="11"/>
      <c r="B1" s="11"/>
      <c r="C1" s="11"/>
      <c r="D1" s="11"/>
      <c r="E1" s="11"/>
    </row>
    <row r="2" spans="1:5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x14ac:dyDescent="0.2">
      <c r="A3" t="s">
        <v>61</v>
      </c>
      <c r="B3" t="s">
        <v>42</v>
      </c>
      <c r="C3" s="2">
        <v>690070000</v>
      </c>
      <c r="D3" t="s">
        <v>38</v>
      </c>
    </row>
    <row r="4" spans="1:5" x14ac:dyDescent="0.2">
      <c r="A4" s="3" t="s">
        <v>62</v>
      </c>
      <c r="B4" s="4" t="str">
        <f>"TOTAL VALUE of items in "&amp;A4</f>
        <v>TOTAL VALUE of items in Core Earnings Distortion from Hidden Items, Net</v>
      </c>
      <c r="C4" s="5">
        <f>C5+C8+C13</f>
        <v>1100000</v>
      </c>
    </row>
    <row r="5" spans="1:5" x14ac:dyDescent="0.2">
      <c r="A5" t="s">
        <v>63</v>
      </c>
      <c r="B5" s="7" t="s">
        <v>41</v>
      </c>
      <c r="C5" s="8">
        <v>1100000</v>
      </c>
      <c r="D5" t="s">
        <v>40</v>
      </c>
    </row>
    <row r="6" spans="1:5" x14ac:dyDescent="0.2">
      <c r="A6" t="s">
        <v>64</v>
      </c>
      <c r="C6" s="2">
        <v>0</v>
      </c>
    </row>
    <row r="7" spans="1:5" x14ac:dyDescent="0.2">
      <c r="A7" t="s">
        <v>65</v>
      </c>
      <c r="C7" s="2">
        <v>0</v>
      </c>
    </row>
    <row r="8" spans="1:5" x14ac:dyDescent="0.2">
      <c r="A8" t="s">
        <v>66</v>
      </c>
      <c r="C8" s="2">
        <v>0</v>
      </c>
    </row>
    <row r="9" spans="1:5" x14ac:dyDescent="0.2">
      <c r="A9" t="s">
        <v>67</v>
      </c>
      <c r="C9" s="2">
        <v>0</v>
      </c>
    </row>
    <row r="10" spans="1:5" x14ac:dyDescent="0.2">
      <c r="A10" t="s">
        <v>68</v>
      </c>
      <c r="C10" s="2">
        <v>0</v>
      </c>
    </row>
    <row r="11" spans="1:5" x14ac:dyDescent="0.2">
      <c r="A11" t="s">
        <v>69</v>
      </c>
      <c r="C11" s="2">
        <v>0</v>
      </c>
    </row>
    <row r="12" spans="1:5" x14ac:dyDescent="0.2">
      <c r="A12" t="s">
        <v>70</v>
      </c>
      <c r="C12" s="2">
        <v>0</v>
      </c>
    </row>
    <row r="13" spans="1:5" x14ac:dyDescent="0.2">
      <c r="A13" t="s">
        <v>71</v>
      </c>
      <c r="B13" s="4"/>
      <c r="C13" s="5">
        <v>0</v>
      </c>
    </row>
    <row r="14" spans="1:5" x14ac:dyDescent="0.2">
      <c r="A14" t="s">
        <v>72</v>
      </c>
      <c r="C14" s="2">
        <v>0</v>
      </c>
    </row>
    <row r="15" spans="1:5" x14ac:dyDescent="0.2">
      <c r="A15" t="s">
        <v>73</v>
      </c>
      <c r="C15" s="2">
        <v>0</v>
      </c>
    </row>
    <row r="16" spans="1:5" x14ac:dyDescent="0.2">
      <c r="A16" t="s">
        <v>74</v>
      </c>
      <c r="C16" s="2">
        <v>0</v>
      </c>
    </row>
    <row r="17" spans="1:4" x14ac:dyDescent="0.2">
      <c r="A17" t="s">
        <v>75</v>
      </c>
      <c r="C17" s="2">
        <v>0</v>
      </c>
    </row>
    <row r="18" spans="1:4" x14ac:dyDescent="0.2">
      <c r="A18" s="3" t="s">
        <v>76</v>
      </c>
      <c r="B18" s="4" t="str">
        <f>"TOTAL VALUE of items in "&amp;A18</f>
        <v>TOTAL VALUE of items in Core Earnings Distortion from Reported Items Pre-Tax, Net</v>
      </c>
      <c r="C18" s="5">
        <f>C19+C21+C28</f>
        <v>-397000</v>
      </c>
    </row>
    <row r="19" spans="1:4" x14ac:dyDescent="0.2">
      <c r="A19" t="s">
        <v>77</v>
      </c>
      <c r="C19" s="2">
        <v>0</v>
      </c>
    </row>
    <row r="20" spans="1:4" x14ac:dyDescent="0.2">
      <c r="A20" t="s">
        <v>78</v>
      </c>
      <c r="C20" s="2">
        <v>0</v>
      </c>
    </row>
    <row r="21" spans="1:4" x14ac:dyDescent="0.2">
      <c r="A21" t="s">
        <v>79</v>
      </c>
      <c r="B21" t="s">
        <v>39</v>
      </c>
      <c r="C21" s="2">
        <v>-397000</v>
      </c>
      <c r="D21" t="s">
        <v>38</v>
      </c>
    </row>
    <row r="22" spans="1:4" x14ac:dyDescent="0.2">
      <c r="A22" t="s">
        <v>80</v>
      </c>
      <c r="C22" s="2">
        <v>0</v>
      </c>
    </row>
    <row r="23" spans="1:4" x14ac:dyDescent="0.2">
      <c r="A23" t="s">
        <v>81</v>
      </c>
      <c r="C23" s="2">
        <v>0</v>
      </c>
    </row>
    <row r="24" spans="1:4" x14ac:dyDescent="0.2">
      <c r="A24" t="s">
        <v>82</v>
      </c>
      <c r="C24" s="2">
        <v>0</v>
      </c>
    </row>
    <row r="25" spans="1:4" x14ac:dyDescent="0.2">
      <c r="A25" t="s">
        <v>83</v>
      </c>
      <c r="C25" s="2">
        <v>0</v>
      </c>
    </row>
    <row r="26" spans="1:4" x14ac:dyDescent="0.2">
      <c r="A26" t="s">
        <v>84</v>
      </c>
      <c r="C26" s="2">
        <v>0</v>
      </c>
    </row>
    <row r="27" spans="1:4" x14ac:dyDescent="0.2">
      <c r="A27" t="s">
        <v>85</v>
      </c>
      <c r="B27" s="4"/>
      <c r="C27" s="5">
        <v>0</v>
      </c>
    </row>
    <row r="28" spans="1:4" x14ac:dyDescent="0.2">
      <c r="A28" t="s">
        <v>86</v>
      </c>
      <c r="C28" s="2">
        <v>0</v>
      </c>
    </row>
    <row r="29" spans="1:4" x14ac:dyDescent="0.2">
      <c r="A29" t="s">
        <v>87</v>
      </c>
      <c r="C29" s="2">
        <v>0</v>
      </c>
    </row>
    <row r="30" spans="1:4" x14ac:dyDescent="0.2">
      <c r="A30" t="s">
        <v>88</v>
      </c>
      <c r="C30" s="2">
        <v>0</v>
      </c>
    </row>
    <row r="31" spans="1:4" x14ac:dyDescent="0.2">
      <c r="A31" t="s">
        <v>117</v>
      </c>
      <c r="C31" s="2">
        <v>0</v>
      </c>
    </row>
    <row r="32" spans="1:4" x14ac:dyDescent="0.2">
      <c r="C32" s="2">
        <v>0</v>
      </c>
    </row>
    <row r="33" spans="1:5" x14ac:dyDescent="0.2">
      <c r="A33" t="s">
        <v>89</v>
      </c>
      <c r="B33" t="s">
        <v>5</v>
      </c>
      <c r="C33" s="2">
        <v>-241393728.75479999</v>
      </c>
      <c r="D33" t="s">
        <v>6</v>
      </c>
      <c r="E33" s="1"/>
    </row>
    <row r="34" spans="1:5" x14ac:dyDescent="0.2">
      <c r="A34" s="3" t="s">
        <v>90</v>
      </c>
      <c r="B34" s="4" t="str">
        <f>"TOTAL VALUE of items in "&amp;A34</f>
        <v>TOTAL VALUE of items in Core Earnings Distortion from Reported Items After-Tax, Net</v>
      </c>
      <c r="C34" s="5">
        <f>C35+C36</f>
        <v>0</v>
      </c>
    </row>
    <row r="35" spans="1:5" x14ac:dyDescent="0.2">
      <c r="A35" t="s">
        <v>91</v>
      </c>
      <c r="C35" s="2">
        <v>0</v>
      </c>
    </row>
    <row r="36" spans="1:5" x14ac:dyDescent="0.2">
      <c r="A36" t="s">
        <v>92</v>
      </c>
      <c r="C36" s="2">
        <v>0</v>
      </c>
    </row>
    <row r="37" spans="1:5" x14ac:dyDescent="0.2">
      <c r="A37" s="3" t="s">
        <v>93</v>
      </c>
      <c r="B37" s="4"/>
      <c r="C37" s="5">
        <f>C3+C4+C18+C33</f>
        <v>449379271.24520004</v>
      </c>
      <c r="D37" t="s">
        <v>7</v>
      </c>
    </row>
    <row r="39" spans="1:5" x14ac:dyDescent="0.2">
      <c r="C39" s="6"/>
    </row>
    <row r="41" spans="1:5" x14ac:dyDescent="0.2">
      <c r="C41" s="6"/>
    </row>
  </sheetData>
  <hyperlinks>
    <hyperlink ref="E36" r:id="rId1" display="White paper on this calc" xr:uid="{75BF4E86-6051-C543-BA5A-DF52C6057DF2}"/>
    <hyperlink ref="E34" r:id="rId2" display="White paper on this calc" xr:uid="{ABE9DA56-FD7C-5143-B711-C6BC1D5D6C82}"/>
  </hyperlink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C5DB1-D07A-B045-B012-D75AF4F7F45D}">
  <dimension ref="A1:E44"/>
  <sheetViews>
    <sheetView workbookViewId="0"/>
  </sheetViews>
  <sheetFormatPr baseColWidth="10" defaultRowHeight="16" x14ac:dyDescent="0.2"/>
  <cols>
    <col min="1" max="1" width="59.33203125" bestFit="1" customWidth="1"/>
    <col min="2" max="2" width="57.1640625" bestFit="1" customWidth="1"/>
    <col min="3" max="3" width="20.5" bestFit="1" customWidth="1"/>
    <col min="4" max="4" width="43.5" bestFit="1" customWidth="1"/>
    <col min="5" max="5" width="21.1640625" bestFit="1" customWidth="1"/>
  </cols>
  <sheetData>
    <row r="1" spans="1:5" x14ac:dyDescent="0.2">
      <c r="A1" s="11"/>
      <c r="B1" s="11"/>
      <c r="C1" s="11"/>
      <c r="D1" s="11"/>
      <c r="E1" s="11"/>
    </row>
    <row r="2" spans="1:5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x14ac:dyDescent="0.2">
      <c r="A3" t="s">
        <v>61</v>
      </c>
      <c r="B3" t="s">
        <v>26</v>
      </c>
      <c r="C3" s="2">
        <v>-37205000</v>
      </c>
      <c r="D3" t="s">
        <v>18</v>
      </c>
    </row>
    <row r="4" spans="1:5" x14ac:dyDescent="0.2">
      <c r="A4" s="3" t="s">
        <v>62</v>
      </c>
      <c r="B4" s="4" t="str">
        <f>"TOTAL VALUE of items in "&amp;A4</f>
        <v>TOTAL VALUE of items in Core Earnings Distortion from Hidden Items, Net</v>
      </c>
      <c r="C4" s="5">
        <f>C6+C7+C8+C16+C17</f>
        <v>3668000</v>
      </c>
    </row>
    <row r="5" spans="1:5" x14ac:dyDescent="0.2">
      <c r="A5" t="s">
        <v>63</v>
      </c>
      <c r="B5" s="4" t="str">
        <f>"SUM of items in "&amp;A5</f>
        <v>SUM of items in Earnings Distortion from Hidden Total Restructuring Expenses, Net</v>
      </c>
      <c r="C5" s="5">
        <f>SUM(C6:C8)</f>
        <v>2000000</v>
      </c>
    </row>
    <row r="6" spans="1:5" x14ac:dyDescent="0.2">
      <c r="B6" s="7" t="s">
        <v>27</v>
      </c>
      <c r="C6" s="8">
        <v>2100000</v>
      </c>
      <c r="D6" t="s">
        <v>35</v>
      </c>
    </row>
    <row r="7" spans="1:5" x14ac:dyDescent="0.2">
      <c r="B7" s="7" t="s">
        <v>28</v>
      </c>
      <c r="C7" s="8">
        <v>350000</v>
      </c>
      <c r="D7" t="s">
        <v>36</v>
      </c>
    </row>
    <row r="8" spans="1:5" x14ac:dyDescent="0.2">
      <c r="B8" s="7" t="s">
        <v>29</v>
      </c>
      <c r="C8" s="8">
        <v>-450000</v>
      </c>
      <c r="D8" t="s">
        <v>37</v>
      </c>
    </row>
    <row r="9" spans="1:5" x14ac:dyDescent="0.2">
      <c r="A9" t="s">
        <v>64</v>
      </c>
      <c r="C9" s="2">
        <v>0</v>
      </c>
    </row>
    <row r="10" spans="1:5" x14ac:dyDescent="0.2">
      <c r="A10" t="s">
        <v>65</v>
      </c>
      <c r="C10" s="2">
        <v>0</v>
      </c>
    </row>
    <row r="11" spans="1:5" x14ac:dyDescent="0.2">
      <c r="A11" t="s">
        <v>66</v>
      </c>
      <c r="C11" s="2">
        <v>0</v>
      </c>
    </row>
    <row r="12" spans="1:5" x14ac:dyDescent="0.2">
      <c r="A12" t="s">
        <v>67</v>
      </c>
      <c r="C12" s="2">
        <v>0</v>
      </c>
    </row>
    <row r="13" spans="1:5" x14ac:dyDescent="0.2">
      <c r="A13" t="s">
        <v>68</v>
      </c>
      <c r="C13" s="2">
        <v>0</v>
      </c>
    </row>
    <row r="14" spans="1:5" x14ac:dyDescent="0.2">
      <c r="A14" t="s">
        <v>69</v>
      </c>
      <c r="C14" s="2">
        <v>0</v>
      </c>
    </row>
    <row r="15" spans="1:5" x14ac:dyDescent="0.2">
      <c r="A15" t="s">
        <v>70</v>
      </c>
      <c r="B15" s="4" t="str">
        <f>"SUM of items in "&amp;A15</f>
        <v>SUM of items in Earnings Distortion from Hidden Other Non-Recurring Expenses, Net</v>
      </c>
      <c r="C15" s="5">
        <f>SUM(C16:C17)</f>
        <v>1668000</v>
      </c>
    </row>
    <row r="16" spans="1:5" x14ac:dyDescent="0.2">
      <c r="B16" t="s">
        <v>30</v>
      </c>
      <c r="C16" s="2">
        <v>1309000</v>
      </c>
      <c r="D16" t="s">
        <v>36</v>
      </c>
    </row>
    <row r="17" spans="1:4" x14ac:dyDescent="0.2">
      <c r="B17" t="s">
        <v>31</v>
      </c>
      <c r="C17" s="2">
        <v>359000</v>
      </c>
      <c r="D17" t="s">
        <v>36</v>
      </c>
    </row>
    <row r="18" spans="1:4" x14ac:dyDescent="0.2">
      <c r="A18" t="s">
        <v>71</v>
      </c>
      <c r="B18" s="4"/>
      <c r="C18" s="5">
        <v>0</v>
      </c>
    </row>
    <row r="19" spans="1:4" x14ac:dyDescent="0.2">
      <c r="A19" t="s">
        <v>72</v>
      </c>
      <c r="C19" s="2">
        <v>0</v>
      </c>
    </row>
    <row r="20" spans="1:4" x14ac:dyDescent="0.2">
      <c r="A20" t="s">
        <v>73</v>
      </c>
      <c r="C20" s="2">
        <v>0</v>
      </c>
    </row>
    <row r="21" spans="1:4" x14ac:dyDescent="0.2">
      <c r="A21" t="s">
        <v>74</v>
      </c>
      <c r="C21" s="2">
        <v>0</v>
      </c>
    </row>
    <row r="22" spans="1:4" x14ac:dyDescent="0.2">
      <c r="A22" t="s">
        <v>75</v>
      </c>
      <c r="C22" s="2">
        <v>0</v>
      </c>
    </row>
    <row r="23" spans="1:4" x14ac:dyDescent="0.2">
      <c r="A23" s="3" t="s">
        <v>76</v>
      </c>
      <c r="B23" s="4" t="str">
        <f>"TOTAL VALUE of items in "&amp;A23</f>
        <v>TOTAL VALUE of items in Core Earnings Distortion from Reported Items Pre-Tax, Net</v>
      </c>
      <c r="C23" s="5">
        <f>C25+C26+C33</f>
        <v>18987000</v>
      </c>
    </row>
    <row r="24" spans="1:4" x14ac:dyDescent="0.2">
      <c r="A24" t="s">
        <v>77</v>
      </c>
      <c r="C24" s="2">
        <v>0</v>
      </c>
    </row>
    <row r="25" spans="1:4" x14ac:dyDescent="0.2">
      <c r="A25" t="s">
        <v>78</v>
      </c>
      <c r="B25" t="s">
        <v>32</v>
      </c>
      <c r="C25" s="2">
        <v>-145000</v>
      </c>
      <c r="D25" t="s">
        <v>18</v>
      </c>
    </row>
    <row r="26" spans="1:4" x14ac:dyDescent="0.2">
      <c r="A26" t="s">
        <v>79</v>
      </c>
      <c r="B26" t="s">
        <v>33</v>
      </c>
      <c r="C26" s="2">
        <v>-498000</v>
      </c>
      <c r="D26" t="s">
        <v>18</v>
      </c>
    </row>
    <row r="27" spans="1:4" x14ac:dyDescent="0.2">
      <c r="A27" t="s">
        <v>80</v>
      </c>
      <c r="C27" s="2">
        <v>0</v>
      </c>
    </row>
    <row r="28" spans="1:4" x14ac:dyDescent="0.2">
      <c r="A28" t="s">
        <v>81</v>
      </c>
      <c r="C28" s="2">
        <v>0</v>
      </c>
    </row>
    <row r="29" spans="1:4" x14ac:dyDescent="0.2">
      <c r="A29" t="s">
        <v>82</v>
      </c>
      <c r="C29" s="2">
        <v>0</v>
      </c>
    </row>
    <row r="30" spans="1:4" x14ac:dyDescent="0.2">
      <c r="A30" t="s">
        <v>83</v>
      </c>
      <c r="C30" s="2">
        <v>0</v>
      </c>
    </row>
    <row r="31" spans="1:4" x14ac:dyDescent="0.2">
      <c r="A31" t="s">
        <v>84</v>
      </c>
      <c r="C31" s="2">
        <v>0</v>
      </c>
    </row>
    <row r="32" spans="1:4" x14ac:dyDescent="0.2">
      <c r="A32" t="s">
        <v>85</v>
      </c>
      <c r="B32" s="7"/>
      <c r="C32" s="8">
        <v>0</v>
      </c>
    </row>
    <row r="33" spans="1:5" x14ac:dyDescent="0.2">
      <c r="A33" t="s">
        <v>86</v>
      </c>
      <c r="B33" t="s">
        <v>16</v>
      </c>
      <c r="C33" s="2">
        <v>19630000</v>
      </c>
      <c r="D33" t="s">
        <v>18</v>
      </c>
    </row>
    <row r="34" spans="1:5" x14ac:dyDescent="0.2">
      <c r="A34" t="s">
        <v>87</v>
      </c>
      <c r="C34" s="2">
        <v>0</v>
      </c>
    </row>
    <row r="35" spans="1:5" x14ac:dyDescent="0.2">
      <c r="A35" t="s">
        <v>88</v>
      </c>
      <c r="C35" s="2">
        <v>0</v>
      </c>
    </row>
    <row r="36" spans="1:5" x14ac:dyDescent="0.2">
      <c r="A36" t="s">
        <v>117</v>
      </c>
      <c r="C36" s="2">
        <v>0</v>
      </c>
    </row>
    <row r="37" spans="1:5" x14ac:dyDescent="0.2">
      <c r="C37" s="2">
        <v>0</v>
      </c>
    </row>
    <row r="38" spans="1:5" x14ac:dyDescent="0.2">
      <c r="A38" t="s">
        <v>89</v>
      </c>
      <c r="B38" t="s">
        <v>5</v>
      </c>
      <c r="C38" s="9">
        <v>1826900.875</v>
      </c>
      <c r="D38" t="s">
        <v>6</v>
      </c>
      <c r="E38" s="1"/>
    </row>
    <row r="39" spans="1:5" x14ac:dyDescent="0.2">
      <c r="A39" s="3" t="s">
        <v>90</v>
      </c>
      <c r="B39" s="4" t="str">
        <f>"TOTAL VALUE of items in "&amp;A39</f>
        <v>TOTAL VALUE of items in Core Earnings Distortion from Reported Items After-Tax, Net</v>
      </c>
      <c r="C39" s="5">
        <f>C40+C41</f>
        <v>1115000</v>
      </c>
    </row>
    <row r="40" spans="1:5" x14ac:dyDescent="0.2">
      <c r="A40" t="s">
        <v>91</v>
      </c>
      <c r="B40" t="s">
        <v>34</v>
      </c>
      <c r="C40" s="2">
        <v>1115000</v>
      </c>
      <c r="D40" s="10" t="s">
        <v>18</v>
      </c>
    </row>
    <row r="41" spans="1:5" x14ac:dyDescent="0.2">
      <c r="A41" t="s">
        <v>92</v>
      </c>
      <c r="C41" s="2">
        <v>0</v>
      </c>
    </row>
    <row r="42" spans="1:5" x14ac:dyDescent="0.2">
      <c r="A42" s="3" t="s">
        <v>93</v>
      </c>
      <c r="B42" s="4"/>
      <c r="C42" s="5">
        <f>C3+C4+C23+C38+C39</f>
        <v>-11608099.125</v>
      </c>
      <c r="D42" t="s">
        <v>7</v>
      </c>
    </row>
    <row r="44" spans="1:5" x14ac:dyDescent="0.2">
      <c r="C44" s="6"/>
    </row>
  </sheetData>
  <hyperlinks>
    <hyperlink ref="E41" r:id="rId1" display="White paper on this calc" xr:uid="{88A8CA4C-7C96-CA47-8C0B-65C68868F185}"/>
    <hyperlink ref="E39" r:id="rId2" display="White paper on this calc" xr:uid="{9F8885B9-6072-E541-9C7B-2B847BB84589}"/>
  </hyperlink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0B29E-F508-6D4F-AAD4-B251EC143246}">
  <dimension ref="A1:E39"/>
  <sheetViews>
    <sheetView workbookViewId="0"/>
  </sheetViews>
  <sheetFormatPr baseColWidth="10" defaultRowHeight="16" x14ac:dyDescent="0.2"/>
  <cols>
    <col min="1" max="1" width="59.33203125" bestFit="1" customWidth="1"/>
    <col min="2" max="2" width="57.1640625" bestFit="1" customWidth="1"/>
    <col min="3" max="3" width="20.5" bestFit="1" customWidth="1"/>
    <col min="4" max="4" width="43.5" bestFit="1" customWidth="1"/>
    <col min="5" max="5" width="21.1640625" bestFit="1" customWidth="1"/>
  </cols>
  <sheetData>
    <row r="1" spans="1:5" x14ac:dyDescent="0.2">
      <c r="A1" s="11"/>
      <c r="B1" s="11"/>
      <c r="C1" s="11"/>
      <c r="D1" s="11"/>
      <c r="E1" s="11"/>
    </row>
    <row r="2" spans="1:5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x14ac:dyDescent="0.2">
      <c r="A3" t="s">
        <v>61</v>
      </c>
      <c r="B3" t="s">
        <v>24</v>
      </c>
      <c r="C3" s="2">
        <v>-16113937</v>
      </c>
      <c r="D3" t="s">
        <v>18</v>
      </c>
    </row>
    <row r="4" spans="1:5" x14ac:dyDescent="0.2">
      <c r="A4" s="3" t="s">
        <v>62</v>
      </c>
      <c r="B4" s="4" t="str">
        <f>"TOTAL VALUE of items in "&amp;A4</f>
        <v>TOTAL VALUE of items in Core Earnings Distortion from Hidden Items, Net</v>
      </c>
      <c r="C4" s="5">
        <f>C5+C8+C13</f>
        <v>1100000</v>
      </c>
    </row>
    <row r="5" spans="1:5" x14ac:dyDescent="0.2">
      <c r="A5" t="s">
        <v>63</v>
      </c>
      <c r="B5" s="7" t="s">
        <v>19</v>
      </c>
      <c r="C5" s="8">
        <v>1100000</v>
      </c>
      <c r="D5" t="s">
        <v>25</v>
      </c>
    </row>
    <row r="6" spans="1:5" x14ac:dyDescent="0.2">
      <c r="A6" t="s">
        <v>64</v>
      </c>
      <c r="C6" s="2">
        <v>0</v>
      </c>
    </row>
    <row r="7" spans="1:5" x14ac:dyDescent="0.2">
      <c r="A7" t="s">
        <v>65</v>
      </c>
      <c r="C7" s="2">
        <v>0</v>
      </c>
    </row>
    <row r="8" spans="1:5" x14ac:dyDescent="0.2">
      <c r="A8" t="s">
        <v>66</v>
      </c>
      <c r="C8" s="2">
        <v>0</v>
      </c>
    </row>
    <row r="9" spans="1:5" x14ac:dyDescent="0.2">
      <c r="A9" t="s">
        <v>67</v>
      </c>
      <c r="C9" s="2">
        <v>0</v>
      </c>
    </row>
    <row r="10" spans="1:5" x14ac:dyDescent="0.2">
      <c r="A10" t="s">
        <v>68</v>
      </c>
      <c r="C10" s="2">
        <v>0</v>
      </c>
    </row>
    <row r="11" spans="1:5" x14ac:dyDescent="0.2">
      <c r="A11" t="s">
        <v>69</v>
      </c>
      <c r="C11" s="2">
        <v>0</v>
      </c>
    </row>
    <row r="12" spans="1:5" x14ac:dyDescent="0.2">
      <c r="A12" t="s">
        <v>70</v>
      </c>
      <c r="C12" s="2">
        <v>0</v>
      </c>
    </row>
    <row r="13" spans="1:5" x14ac:dyDescent="0.2">
      <c r="A13" t="s">
        <v>71</v>
      </c>
      <c r="B13" s="4"/>
      <c r="C13" s="5">
        <v>0</v>
      </c>
    </row>
    <row r="14" spans="1:5" x14ac:dyDescent="0.2">
      <c r="A14" t="s">
        <v>72</v>
      </c>
      <c r="C14" s="2">
        <v>0</v>
      </c>
    </row>
    <row r="15" spans="1:5" x14ac:dyDescent="0.2">
      <c r="A15" t="s">
        <v>73</v>
      </c>
      <c r="C15" s="2">
        <v>0</v>
      </c>
    </row>
    <row r="16" spans="1:5" x14ac:dyDescent="0.2">
      <c r="A16" t="s">
        <v>74</v>
      </c>
      <c r="C16" s="2">
        <v>0</v>
      </c>
    </row>
    <row r="17" spans="1:4" x14ac:dyDescent="0.2">
      <c r="A17" t="s">
        <v>75</v>
      </c>
      <c r="C17" s="2">
        <v>0</v>
      </c>
    </row>
    <row r="18" spans="1:4" x14ac:dyDescent="0.2">
      <c r="A18" s="3" t="s">
        <v>76</v>
      </c>
      <c r="B18" s="4" t="str">
        <f>"TOTAL VALUE of items in "&amp;A18</f>
        <v>TOTAL VALUE of items in Core Earnings Distortion from Reported Items Pre-Tax, Net</v>
      </c>
      <c r="C18" s="5">
        <f>C21+C30</f>
        <v>5290471</v>
      </c>
    </row>
    <row r="19" spans="1:4" x14ac:dyDescent="0.2">
      <c r="A19" t="s">
        <v>77</v>
      </c>
      <c r="C19" s="2">
        <v>0</v>
      </c>
    </row>
    <row r="20" spans="1:4" x14ac:dyDescent="0.2">
      <c r="A20" t="s">
        <v>78</v>
      </c>
      <c r="C20" s="2">
        <v>0</v>
      </c>
    </row>
    <row r="21" spans="1:4" x14ac:dyDescent="0.2">
      <c r="A21" t="s">
        <v>79</v>
      </c>
      <c r="B21" t="s">
        <v>21</v>
      </c>
      <c r="C21" s="2">
        <v>-1145</v>
      </c>
      <c r="D21" t="s">
        <v>18</v>
      </c>
    </row>
    <row r="22" spans="1:4" x14ac:dyDescent="0.2">
      <c r="A22" t="s">
        <v>80</v>
      </c>
      <c r="C22" s="2">
        <v>0</v>
      </c>
    </row>
    <row r="23" spans="1:4" x14ac:dyDescent="0.2">
      <c r="A23" t="s">
        <v>81</v>
      </c>
      <c r="C23" s="2">
        <v>0</v>
      </c>
    </row>
    <row r="24" spans="1:4" x14ac:dyDescent="0.2">
      <c r="A24" t="s">
        <v>82</v>
      </c>
      <c r="C24" s="2">
        <v>0</v>
      </c>
    </row>
    <row r="25" spans="1:4" x14ac:dyDescent="0.2">
      <c r="A25" t="s">
        <v>83</v>
      </c>
      <c r="C25" s="2">
        <v>0</v>
      </c>
    </row>
    <row r="26" spans="1:4" x14ac:dyDescent="0.2">
      <c r="A26" t="s">
        <v>84</v>
      </c>
      <c r="C26" s="2">
        <v>0</v>
      </c>
    </row>
    <row r="27" spans="1:4" x14ac:dyDescent="0.2">
      <c r="A27" t="s">
        <v>85</v>
      </c>
      <c r="B27" s="7"/>
      <c r="C27" s="8">
        <v>0</v>
      </c>
    </row>
    <row r="28" spans="1:4" x14ac:dyDescent="0.2">
      <c r="A28" t="s">
        <v>86</v>
      </c>
      <c r="C28" s="2">
        <v>0</v>
      </c>
    </row>
    <row r="29" spans="1:4" x14ac:dyDescent="0.2">
      <c r="A29" t="s">
        <v>87</v>
      </c>
      <c r="C29" s="2">
        <v>0</v>
      </c>
    </row>
    <row r="30" spans="1:4" x14ac:dyDescent="0.2">
      <c r="A30" t="s">
        <v>88</v>
      </c>
      <c r="B30" t="s">
        <v>20</v>
      </c>
      <c r="C30" s="2">
        <v>5291616</v>
      </c>
      <c r="D30" t="s">
        <v>18</v>
      </c>
    </row>
    <row r="31" spans="1:4" x14ac:dyDescent="0.2">
      <c r="A31" t="s">
        <v>117</v>
      </c>
      <c r="C31" s="2">
        <v>0</v>
      </c>
    </row>
    <row r="32" spans="1:4" x14ac:dyDescent="0.2">
      <c r="C32" s="2">
        <v>0</v>
      </c>
    </row>
    <row r="33" spans="1:5" x14ac:dyDescent="0.2">
      <c r="A33" t="s">
        <v>89</v>
      </c>
      <c r="B33" t="s">
        <v>5</v>
      </c>
      <c r="C33" s="9">
        <v>1297820.20465682</v>
      </c>
      <c r="D33" t="s">
        <v>6</v>
      </c>
      <c r="E33" s="1"/>
    </row>
    <row r="34" spans="1:5" x14ac:dyDescent="0.2">
      <c r="A34" s="3" t="s">
        <v>90</v>
      </c>
      <c r="B34" s="4" t="str">
        <f>"TOTAL VALUE of items in "&amp;A34</f>
        <v>TOTAL VALUE of items in Core Earnings Distortion from Reported Items After-Tax, Net</v>
      </c>
      <c r="C34" s="5">
        <f>C35+C36</f>
        <v>-44502</v>
      </c>
    </row>
    <row r="35" spans="1:5" x14ac:dyDescent="0.2">
      <c r="A35" t="s">
        <v>91</v>
      </c>
      <c r="B35" t="s">
        <v>23</v>
      </c>
      <c r="C35" s="2">
        <v>-1449</v>
      </c>
      <c r="D35" t="s">
        <v>18</v>
      </c>
    </row>
    <row r="36" spans="1:5" x14ac:dyDescent="0.2">
      <c r="A36" t="s">
        <v>92</v>
      </c>
      <c r="B36" t="s">
        <v>22</v>
      </c>
      <c r="C36" s="2">
        <v>-43053</v>
      </c>
      <c r="D36" t="s">
        <v>18</v>
      </c>
    </row>
    <row r="37" spans="1:5" x14ac:dyDescent="0.2">
      <c r="A37" s="3" t="s">
        <v>93</v>
      </c>
      <c r="B37" s="4"/>
      <c r="C37" s="5">
        <f>C3+C4+C18+C33+C34</f>
        <v>-8470147.7953431793</v>
      </c>
      <c r="D37" t="s">
        <v>7</v>
      </c>
    </row>
    <row r="39" spans="1:5" x14ac:dyDescent="0.2">
      <c r="C39" s="6"/>
    </row>
  </sheetData>
  <hyperlinks>
    <hyperlink ref="E36" r:id="rId1" display="White paper on this calc" xr:uid="{B1E2772D-2AE7-F54C-9B35-1BDAA3BF2AFE}"/>
    <hyperlink ref="E34" r:id="rId2" display="White paper on this calc" xr:uid="{9EBD01E6-C69D-4544-8E33-4398AB87BCD6}"/>
  </hyperlinks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4D160-FDD6-0249-B6F1-29AF5119027C}">
  <dimension ref="A1:E42"/>
  <sheetViews>
    <sheetView workbookViewId="0"/>
  </sheetViews>
  <sheetFormatPr baseColWidth="10" defaultRowHeight="16" x14ac:dyDescent="0.2"/>
  <cols>
    <col min="1" max="1" width="59.33203125" bestFit="1" customWidth="1"/>
    <col min="2" max="2" width="57.1640625" bestFit="1" customWidth="1"/>
    <col min="3" max="3" width="20.5" bestFit="1" customWidth="1"/>
    <col min="4" max="4" width="43.5" bestFit="1" customWidth="1"/>
    <col min="5" max="5" width="21.1640625" bestFit="1" customWidth="1"/>
  </cols>
  <sheetData>
    <row r="1" spans="1:5" x14ac:dyDescent="0.2">
      <c r="A1" s="11"/>
      <c r="B1" s="11"/>
      <c r="C1" s="11"/>
      <c r="D1" s="11"/>
      <c r="E1" s="11"/>
    </row>
    <row r="2" spans="1:5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</row>
    <row r="3" spans="1:5" x14ac:dyDescent="0.2">
      <c r="A3" t="s">
        <v>61</v>
      </c>
      <c r="B3" t="s">
        <v>17</v>
      </c>
      <c r="C3" s="2">
        <v>-39716000</v>
      </c>
      <c r="D3" t="s">
        <v>10</v>
      </c>
    </row>
    <row r="4" spans="1:5" x14ac:dyDescent="0.2">
      <c r="A4" s="3" t="s">
        <v>62</v>
      </c>
      <c r="B4" s="4" t="str">
        <f>"TOTAL VALUE of items in "&amp;A4</f>
        <v>TOTAL VALUE of items in Core Earnings Distortion from Hidden Items, Net</v>
      </c>
      <c r="C4" s="5">
        <f>C5+C11+C16</f>
        <v>1656000</v>
      </c>
    </row>
    <row r="5" spans="1:5" x14ac:dyDescent="0.2">
      <c r="A5" t="s">
        <v>63</v>
      </c>
      <c r="B5" s="4" t="str">
        <f>"SUM of items in "&amp;A5</f>
        <v>SUM of items in Earnings Distortion from Hidden Total Restructuring Expenses, Net</v>
      </c>
      <c r="C5" s="5">
        <f>SUM(C6:C8)</f>
        <v>1656000</v>
      </c>
    </row>
    <row r="6" spans="1:5" x14ac:dyDescent="0.2">
      <c r="B6" t="s">
        <v>8</v>
      </c>
      <c r="C6" s="2">
        <v>1360000</v>
      </c>
      <c r="D6" t="s">
        <v>11</v>
      </c>
    </row>
    <row r="7" spans="1:5" x14ac:dyDescent="0.2">
      <c r="B7" t="s">
        <v>9</v>
      </c>
      <c r="C7" s="2">
        <v>260000</v>
      </c>
      <c r="D7" t="s">
        <v>12</v>
      </c>
    </row>
    <row r="8" spans="1:5" x14ac:dyDescent="0.2">
      <c r="B8" t="s">
        <v>9</v>
      </c>
      <c r="C8" s="2">
        <v>36000</v>
      </c>
      <c r="D8" t="s">
        <v>12</v>
      </c>
    </row>
    <row r="9" spans="1:5" x14ac:dyDescent="0.2">
      <c r="A9" t="s">
        <v>64</v>
      </c>
      <c r="C9" s="2">
        <v>0</v>
      </c>
    </row>
    <row r="10" spans="1:5" x14ac:dyDescent="0.2">
      <c r="A10" t="s">
        <v>65</v>
      </c>
      <c r="C10" s="2">
        <v>0</v>
      </c>
    </row>
    <row r="11" spans="1:5" x14ac:dyDescent="0.2">
      <c r="A11" t="s">
        <v>66</v>
      </c>
      <c r="C11" s="2">
        <v>0</v>
      </c>
    </row>
    <row r="12" spans="1:5" x14ac:dyDescent="0.2">
      <c r="A12" t="s">
        <v>67</v>
      </c>
      <c r="C12" s="2">
        <v>0</v>
      </c>
    </row>
    <row r="13" spans="1:5" x14ac:dyDescent="0.2">
      <c r="A13" t="s">
        <v>68</v>
      </c>
      <c r="C13" s="2">
        <v>0</v>
      </c>
    </row>
    <row r="14" spans="1:5" x14ac:dyDescent="0.2">
      <c r="A14" t="s">
        <v>69</v>
      </c>
      <c r="C14" s="2">
        <v>0</v>
      </c>
    </row>
    <row r="15" spans="1:5" x14ac:dyDescent="0.2">
      <c r="A15" t="s">
        <v>70</v>
      </c>
      <c r="C15" s="2">
        <v>0</v>
      </c>
    </row>
    <row r="16" spans="1:5" x14ac:dyDescent="0.2">
      <c r="A16" t="s">
        <v>71</v>
      </c>
      <c r="B16" s="4"/>
      <c r="C16" s="5">
        <v>0</v>
      </c>
    </row>
    <row r="17" spans="1:4" x14ac:dyDescent="0.2">
      <c r="A17" t="s">
        <v>72</v>
      </c>
      <c r="C17" s="2">
        <v>0</v>
      </c>
    </row>
    <row r="18" spans="1:4" x14ac:dyDescent="0.2">
      <c r="A18" t="s">
        <v>73</v>
      </c>
      <c r="C18" s="2">
        <v>0</v>
      </c>
    </row>
    <row r="19" spans="1:4" x14ac:dyDescent="0.2">
      <c r="A19" t="s">
        <v>74</v>
      </c>
      <c r="C19" s="2">
        <v>0</v>
      </c>
    </row>
    <row r="20" spans="1:4" x14ac:dyDescent="0.2">
      <c r="A20" t="s">
        <v>75</v>
      </c>
      <c r="C20" s="2">
        <v>0</v>
      </c>
    </row>
    <row r="21" spans="1:4" x14ac:dyDescent="0.2">
      <c r="A21" s="3" t="s">
        <v>76</v>
      </c>
      <c r="B21" s="4" t="str">
        <f>"TOTAL VALUE of items in "&amp;A21</f>
        <v>TOTAL VALUE of items in Core Earnings Distortion from Reported Items Pre-Tax, Net</v>
      </c>
      <c r="C21" s="5">
        <f>C22+C24+C31</f>
        <v>32509000</v>
      </c>
    </row>
    <row r="22" spans="1:4" x14ac:dyDescent="0.2">
      <c r="A22" t="s">
        <v>77</v>
      </c>
      <c r="B22" t="s">
        <v>13</v>
      </c>
      <c r="C22" s="2">
        <v>-596000</v>
      </c>
      <c r="D22" t="s">
        <v>10</v>
      </c>
    </row>
    <row r="23" spans="1:4" x14ac:dyDescent="0.2">
      <c r="A23" t="s">
        <v>78</v>
      </c>
      <c r="C23" s="2">
        <v>0</v>
      </c>
    </row>
    <row r="24" spans="1:4" x14ac:dyDescent="0.2">
      <c r="A24" t="s">
        <v>79</v>
      </c>
      <c r="B24" t="s">
        <v>14</v>
      </c>
      <c r="C24" s="2">
        <v>24000</v>
      </c>
      <c r="D24" t="s">
        <v>10</v>
      </c>
    </row>
    <row r="25" spans="1:4" x14ac:dyDescent="0.2">
      <c r="A25" t="s">
        <v>80</v>
      </c>
      <c r="C25" s="2">
        <v>0</v>
      </c>
    </row>
    <row r="26" spans="1:4" x14ac:dyDescent="0.2">
      <c r="A26" t="s">
        <v>81</v>
      </c>
      <c r="C26" s="2">
        <v>0</v>
      </c>
    </row>
    <row r="27" spans="1:4" x14ac:dyDescent="0.2">
      <c r="A27" t="s">
        <v>82</v>
      </c>
      <c r="C27" s="2">
        <v>0</v>
      </c>
    </row>
    <row r="28" spans="1:4" x14ac:dyDescent="0.2">
      <c r="A28" t="s">
        <v>83</v>
      </c>
      <c r="C28" s="2"/>
    </row>
    <row r="29" spans="1:4" x14ac:dyDescent="0.2">
      <c r="A29" t="s">
        <v>84</v>
      </c>
      <c r="C29" s="2">
        <v>0</v>
      </c>
    </row>
    <row r="30" spans="1:4" x14ac:dyDescent="0.2">
      <c r="A30" t="s">
        <v>85</v>
      </c>
      <c r="B30" s="4"/>
      <c r="C30" s="5">
        <v>0</v>
      </c>
    </row>
    <row r="31" spans="1:4" x14ac:dyDescent="0.2">
      <c r="A31" t="s">
        <v>86</v>
      </c>
      <c r="B31" t="s">
        <v>15</v>
      </c>
      <c r="C31" s="2">
        <v>33081000</v>
      </c>
      <c r="D31" t="s">
        <v>10</v>
      </c>
    </row>
    <row r="32" spans="1:4" x14ac:dyDescent="0.2">
      <c r="A32" t="s">
        <v>87</v>
      </c>
      <c r="C32" s="2">
        <v>0</v>
      </c>
    </row>
    <row r="33" spans="1:5" x14ac:dyDescent="0.2">
      <c r="A33" t="s">
        <v>88</v>
      </c>
      <c r="C33" s="2">
        <v>0</v>
      </c>
    </row>
    <row r="34" spans="1:5" x14ac:dyDescent="0.2">
      <c r="A34" t="s">
        <v>117</v>
      </c>
      <c r="C34" s="2">
        <v>0</v>
      </c>
    </row>
    <row r="35" spans="1:5" x14ac:dyDescent="0.2">
      <c r="C35" s="2"/>
    </row>
    <row r="36" spans="1:5" x14ac:dyDescent="0.2">
      <c r="A36" t="s">
        <v>89</v>
      </c>
      <c r="B36" t="s">
        <v>5</v>
      </c>
      <c r="C36" s="2">
        <v>-4383510.6494308095</v>
      </c>
      <c r="D36" t="s">
        <v>6</v>
      </c>
      <c r="E36" s="1"/>
    </row>
    <row r="37" spans="1:5" x14ac:dyDescent="0.2">
      <c r="A37" s="3" t="s">
        <v>90</v>
      </c>
      <c r="B37" s="4" t="str">
        <f>"TOTAL VALUE of items in "&amp;A37</f>
        <v>TOTAL VALUE of items in Core Earnings Distortion from Reported Items After-Tax, Net</v>
      </c>
      <c r="C37" s="5">
        <f>C38+C39</f>
        <v>0</v>
      </c>
    </row>
    <row r="38" spans="1:5" x14ac:dyDescent="0.2">
      <c r="A38" t="s">
        <v>91</v>
      </c>
      <c r="C38" s="2">
        <v>0</v>
      </c>
    </row>
    <row r="39" spans="1:5" x14ac:dyDescent="0.2">
      <c r="A39" t="s">
        <v>92</v>
      </c>
      <c r="C39" s="2">
        <v>0</v>
      </c>
    </row>
    <row r="40" spans="1:5" x14ac:dyDescent="0.2">
      <c r="A40" s="3" t="s">
        <v>93</v>
      </c>
      <c r="B40" s="4"/>
      <c r="C40" s="5">
        <f>C3+C4+C21+C36</f>
        <v>-9934510.6494308095</v>
      </c>
      <c r="D40" t="s">
        <v>7</v>
      </c>
    </row>
    <row r="42" spans="1:5" x14ac:dyDescent="0.2">
      <c r="C42" s="6"/>
    </row>
  </sheetData>
  <hyperlinks>
    <hyperlink ref="E39" r:id="rId1" display="White paper on this calc" xr:uid="{04ECC5BF-610B-AA47-BC9A-9E343CACCD5F}"/>
    <hyperlink ref="E37" r:id="rId2" display="White paper on this calc" xr:uid="{8F8867A5-8F90-0D42-A081-99D4F36D8564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General Motors Co (GM) 2018</vt:lpstr>
      <vt:lpstr>Fortive (FTV) 2018</vt:lpstr>
      <vt:lpstr>Newell Brands (NWL) 2018</vt:lpstr>
      <vt:lpstr>Exelixis (EXEL) 2018</vt:lpstr>
      <vt:lpstr>ExpresSpa Group (XSPA) 2018</vt:lpstr>
      <vt:lpstr>Navidea (NAVB) 2018</vt:lpstr>
      <vt:lpstr>Cesca Therapeutics (THMO)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Fincher</dc:creator>
  <cp:lastModifiedBy>Lee Koehler</cp:lastModifiedBy>
  <dcterms:created xsi:type="dcterms:W3CDTF">2020-02-06T18:47:59Z</dcterms:created>
  <dcterms:modified xsi:type="dcterms:W3CDTF">2021-04-21T14:16:58Z</dcterms:modified>
</cp:coreProperties>
</file>